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tevz\Desktop\DRSI Razpis KOLE Vas - Brezno KONCNA\Sprememba RD\Koncna (Usklajeno z g. Pavlin)\"/>
    </mc:Choice>
  </mc:AlternateContent>
  <xr:revisionPtr revIDLastSave="0" documentId="13_ncr:1_{79AE807D-D866-4E58-A581-83FAE3185195}" xr6:coauthVersionLast="47" xr6:coauthVersionMax="47" xr10:uidLastSave="{00000000-0000-0000-0000-000000000000}"/>
  <bookViews>
    <workbookView xWindow="-108" yWindow="-108" windowWidth="23256" windowHeight="12576" tabRatio="891" firstSheet="5" activeTab="9" xr2:uid="{00000000-000D-0000-FFFF-FFFF00000000}"/>
  </bookViews>
  <sheets>
    <sheet name="SKUPNA REKAPITULACIJA" sheetId="12" r:id="rId1"/>
    <sheet name="Splošno" sheetId="14" r:id="rId2"/>
    <sheet name="KOLESARSKE POTI-CELOTNE TRASA" sheetId="1" r:id="rId3"/>
    <sheet name="PODPORNE KONSTRUKCIJE-PK1" sheetId="2" r:id="rId4"/>
    <sheet name="PODPORNE KONSTRUKCIJE-PK2" sheetId="7" r:id="rId5"/>
    <sheet name="PODPORNE KONSTRUKCIJE-PK 3" sheetId="10" r:id="rId6"/>
    <sheet name="PODPORNE KONSTRUKCIJE-PK 4" sheetId="11" r:id="rId7"/>
    <sheet name="PREPUST PREKO POTOKA G" sheetId="3" r:id="rId8"/>
    <sheet name="PREPUST PREKO POTOKA J" sheetId="8" r:id="rId9"/>
    <sheet name="PREPUST PREKO POTOKA L" sheetId="9" r:id="rId10"/>
    <sheet name="CR" sheetId="4" r:id="rId11"/>
    <sheet name="KV" sheetId="5" r:id="rId12"/>
    <sheet name="TK" sheetId="13" r:id="rId13"/>
  </sheets>
  <definedNames>
    <definedName name="_xlnm.Print_Area" localSheetId="11">KV!$A$1:$G$220</definedName>
    <definedName name="_xlnm.Print_Area" localSheetId="6">'PODPORNE KONSTRUKCIJE-PK 4'!$A$1:$G$153</definedName>
    <definedName name="_xlnm.Print_Area" localSheetId="4">'PODPORNE KONSTRUKCIJE-PK2'!$A$1:$G$143</definedName>
    <definedName name="_xlnm.Print_Area" localSheetId="0">'SKUPNA REKAPITULACIJA'!$A$1:$D$37</definedName>
    <definedName name="_xlnm.Print_Area" localSheetId="1">Splošno!$B$1:$G$48</definedName>
    <definedName name="_xlnm.Database">#REF!</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9" l="1"/>
  <c r="G68" i="3"/>
  <c r="G55" i="8"/>
  <c r="G41" i="7"/>
  <c r="G65" i="1"/>
  <c r="G57" i="1" s="1"/>
  <c r="G281" i="1"/>
  <c r="F80" i="13"/>
  <c r="G16" i="2"/>
  <c r="G21" i="2"/>
  <c r="A318" i="1"/>
  <c r="A320" i="1" s="1"/>
  <c r="A306" i="1" l="1"/>
  <c r="A297" i="1"/>
  <c r="A299" i="1" s="1"/>
  <c r="A281" i="1"/>
  <c r="A283" i="1" s="1"/>
  <c r="A285" i="1" s="1"/>
  <c r="A287" i="1" s="1"/>
  <c r="A289" i="1" s="1"/>
  <c r="A291" i="1" s="1"/>
  <c r="A257" i="1"/>
  <c r="A259" i="1" s="1"/>
  <c r="A261" i="1" s="1"/>
  <c r="A265" i="1" s="1"/>
  <c r="A269" i="1" s="1"/>
  <c r="A273" i="1" s="1"/>
  <c r="A275" i="1" s="1"/>
  <c r="A229" i="1"/>
  <c r="A231" i="1" s="1"/>
  <c r="A233" i="1" s="1"/>
  <c r="A235" i="1" s="1"/>
  <c r="A237" i="1" s="1"/>
  <c r="A189" i="1"/>
  <c r="A191" i="1" s="1"/>
  <c r="A193" i="1" s="1"/>
  <c r="A195" i="1" s="1"/>
  <c r="A197" i="1" s="1"/>
  <c r="A199" i="1" s="1"/>
  <c r="A201" i="1" s="1"/>
  <c r="A203" i="1" s="1"/>
  <c r="A205" i="1" s="1"/>
  <c r="A207" i="1" s="1"/>
  <c r="A209" i="1" s="1"/>
  <c r="A211" i="1" s="1"/>
  <c r="A213" i="1" s="1"/>
  <c r="A215" i="1" s="1"/>
  <c r="A217" i="1" s="1"/>
  <c r="A219" i="1" s="1"/>
  <c r="A221" i="1" s="1"/>
  <c r="A223" i="1" s="1"/>
  <c r="A175" i="1"/>
  <c r="A177" i="1" s="1"/>
  <c r="A179" i="1" s="1"/>
  <c r="A181" i="1" s="1"/>
  <c r="A183" i="1" s="1"/>
  <c r="A171" i="1"/>
  <c r="A77" i="1"/>
  <c r="A79" i="1" s="1"/>
  <c r="A81" i="1" s="1"/>
  <c r="A83" i="1" s="1"/>
  <c r="A85" i="1" s="1"/>
  <c r="A87" i="1" s="1"/>
  <c r="G49" i="1" l="1"/>
  <c r="F86" i="13"/>
  <c r="F87" i="13"/>
  <c r="F79" i="13"/>
  <c r="F78" i="13"/>
  <c r="F77" i="13"/>
  <c r="F71" i="13"/>
  <c r="F64" i="13"/>
  <c r="F65" i="13"/>
  <c r="F66" i="13"/>
  <c r="F63" i="13"/>
  <c r="F55" i="13"/>
  <c r="F56" i="13"/>
  <c r="F57" i="13"/>
  <c r="F58" i="13"/>
  <c r="F54" i="13"/>
  <c r="F53" i="13"/>
  <c r="F52" i="13"/>
  <c r="F51" i="13"/>
  <c r="F36" i="13"/>
  <c r="F37" i="13"/>
  <c r="F38" i="13"/>
  <c r="F39" i="13"/>
  <c r="F40" i="13"/>
  <c r="F41" i="13"/>
  <c r="F42" i="13"/>
  <c r="F43" i="13"/>
  <c r="F44" i="13"/>
  <c r="F35" i="13"/>
  <c r="F120" i="4"/>
  <c r="F133" i="4"/>
  <c r="F132" i="4"/>
  <c r="F131" i="4"/>
  <c r="F130" i="4"/>
  <c r="F129" i="4"/>
  <c r="F128" i="4"/>
  <c r="F127" i="4"/>
  <c r="F126" i="4"/>
  <c r="F119" i="4"/>
  <c r="F118" i="4"/>
  <c r="F109" i="4"/>
  <c r="F108" i="4"/>
  <c r="F107" i="4"/>
  <c r="F106" i="4"/>
  <c r="F105" i="4"/>
  <c r="F104" i="4"/>
  <c r="F103" i="4"/>
  <c r="F102" i="4"/>
  <c r="F101" i="4"/>
  <c r="F100" i="4"/>
  <c r="F99" i="4"/>
  <c r="F98" i="4"/>
  <c r="F91" i="4"/>
  <c r="F90" i="4"/>
  <c r="F89" i="4"/>
  <c r="F88" i="4"/>
  <c r="F87" i="4"/>
  <c r="F86" i="4"/>
  <c r="F85" i="4"/>
  <c r="F84" i="4"/>
  <c r="F83" i="4"/>
  <c r="F82" i="4"/>
  <c r="F74" i="4"/>
  <c r="F73" i="4"/>
  <c r="F72" i="4"/>
  <c r="F71" i="4"/>
  <c r="F70" i="4"/>
  <c r="F69" i="4"/>
  <c r="F68" i="4"/>
  <c r="F61" i="4"/>
  <c r="F60" i="4"/>
  <c r="F59" i="4"/>
  <c r="F58" i="4"/>
  <c r="F57" i="4"/>
  <c r="F50" i="4"/>
  <c r="F49" i="4"/>
  <c r="F48" i="4"/>
  <c r="F47" i="4"/>
  <c r="F46" i="4"/>
  <c r="F45" i="4"/>
  <c r="F44" i="4"/>
  <c r="F43" i="4"/>
  <c r="F42" i="4"/>
  <c r="F41" i="4"/>
  <c r="F40" i="4"/>
  <c r="F39" i="4"/>
  <c r="F38" i="4"/>
  <c r="F37" i="4"/>
  <c r="F36" i="4"/>
  <c r="F35" i="4"/>
  <c r="F135" i="4" l="1"/>
  <c r="F89" i="13"/>
  <c r="B210" i="5"/>
  <c r="G203" i="5"/>
  <c r="G201" i="5"/>
  <c r="G199" i="5"/>
  <c r="G197" i="5"/>
  <c r="G195" i="5"/>
  <c r="G189" i="5"/>
  <c r="G186" i="5"/>
  <c r="G184" i="5"/>
  <c r="G175" i="5"/>
  <c r="G173" i="5"/>
  <c r="E162" i="5"/>
  <c r="G162" i="5" s="1"/>
  <c r="E160" i="5"/>
  <c r="G160" i="5" s="1"/>
  <c r="E158" i="5"/>
  <c r="G158" i="5" s="1"/>
  <c r="E156" i="5"/>
  <c r="G156" i="5" s="1"/>
  <c r="E154" i="5"/>
  <c r="G146" i="5"/>
  <c r="G144" i="5"/>
  <c r="G142" i="5"/>
  <c r="B127" i="5"/>
  <c r="G119" i="5"/>
  <c r="G117" i="5"/>
  <c r="G115" i="5"/>
  <c r="G113" i="5"/>
  <c r="G111" i="5"/>
  <c r="G105" i="5"/>
  <c r="G102" i="5"/>
  <c r="G100" i="5"/>
  <c r="G98" i="5"/>
  <c r="E87" i="5"/>
  <c r="G87" i="5" s="1"/>
  <c r="E85" i="5"/>
  <c r="G85" i="5" s="1"/>
  <c r="E83" i="5"/>
  <c r="G83" i="5" s="1"/>
  <c r="E81" i="5"/>
  <c r="G81" i="5" s="1"/>
  <c r="E79" i="5"/>
  <c r="G72" i="5"/>
  <c r="G70" i="5"/>
  <c r="G68" i="5"/>
  <c r="B55" i="5"/>
  <c r="G49" i="5"/>
  <c r="G52" i="5" s="1"/>
  <c r="G57" i="5" s="1"/>
  <c r="G40" i="5"/>
  <c r="G38" i="5"/>
  <c r="B24" i="5"/>
  <c r="G17" i="5"/>
  <c r="G20" i="5" s="1"/>
  <c r="G27" i="5" s="1"/>
  <c r="G9" i="5"/>
  <c r="G7" i="5"/>
  <c r="E125" i="4"/>
  <c r="E124" i="4"/>
  <c r="E31" i="4"/>
  <c r="E20" i="4"/>
  <c r="E19" i="4"/>
  <c r="E18" i="4"/>
  <c r="E16" i="4"/>
  <c r="F73" i="13"/>
  <c r="F20" i="13" s="1"/>
  <c r="E62" i="13"/>
  <c r="F62" i="13" s="1"/>
  <c r="E31" i="13"/>
  <c r="F31" i="13" s="1"/>
  <c r="E18" i="13"/>
  <c r="E17" i="13"/>
  <c r="E15" i="13"/>
  <c r="F15" i="13" s="1"/>
  <c r="G265" i="1"/>
  <c r="G320" i="1"/>
  <c r="G306" i="1"/>
  <c r="G237" i="1"/>
  <c r="G235" i="1"/>
  <c r="G219" i="1"/>
  <c r="G217" i="1"/>
  <c r="G215" i="1"/>
  <c r="G223" i="1"/>
  <c r="G267" i="1"/>
  <c r="G263" i="1"/>
  <c r="G231" i="1"/>
  <c r="G229" i="1"/>
  <c r="G221" i="1"/>
  <c r="G213" i="1"/>
  <c r="G163" i="1"/>
  <c r="G151" i="1"/>
  <c r="G127" i="1"/>
  <c r="G125" i="1"/>
  <c r="G101" i="1"/>
  <c r="G87" i="1"/>
  <c r="G61" i="1"/>
  <c r="G247" i="1"/>
  <c r="G245" i="1"/>
  <c r="G243" i="1"/>
  <c r="G211" i="1"/>
  <c r="G183" i="1"/>
  <c r="G123" i="1"/>
  <c r="G121" i="1"/>
  <c r="G41" i="1"/>
  <c r="G43" i="1"/>
  <c r="E21" i="12"/>
  <c r="E19" i="12"/>
  <c r="E17" i="12"/>
  <c r="E15" i="12"/>
  <c r="E13" i="12"/>
  <c r="E11" i="12"/>
  <c r="F68" i="13" l="1"/>
  <c r="F19" i="13" s="1"/>
  <c r="F46" i="13"/>
  <c r="F17" i="13" s="1"/>
  <c r="G12" i="5"/>
  <c r="F93" i="4"/>
  <c r="F22" i="13"/>
  <c r="G107" i="5"/>
  <c r="G131" i="5" s="1"/>
  <c r="F60" i="13"/>
  <c r="F18" i="13" s="1"/>
  <c r="F82" i="13"/>
  <c r="F21" i="13" s="1"/>
  <c r="F52" i="4"/>
  <c r="F18" i="4" s="1"/>
  <c r="F76" i="4"/>
  <c r="F20" i="4" s="1"/>
  <c r="F63" i="4"/>
  <c r="F19" i="4" s="1"/>
  <c r="F111" i="4"/>
  <c r="F23" i="4"/>
  <c r="G205" i="5"/>
  <c r="G215" i="5" s="1"/>
  <c r="G148" i="5"/>
  <c r="G212" i="5" s="1"/>
  <c r="G121" i="5"/>
  <c r="G132" i="5" s="1"/>
  <c r="E164" i="5"/>
  <c r="G164" i="5" s="1"/>
  <c r="G74" i="5"/>
  <c r="G129" i="5" s="1"/>
  <c r="G191" i="5"/>
  <c r="G214" i="5" s="1"/>
  <c r="E89" i="5"/>
  <c r="G89" i="5" s="1"/>
  <c r="G43" i="5"/>
  <c r="G154" i="5"/>
  <c r="G79" i="5"/>
  <c r="F122" i="4"/>
  <c r="F22" i="4" s="1"/>
  <c r="G241" i="1"/>
  <c r="G239" i="1" s="1"/>
  <c r="F332" i="1" s="1"/>
  <c r="E23" i="12"/>
  <c r="F24" i="13" l="1"/>
  <c r="D31" i="12" s="1"/>
  <c r="G56" i="5"/>
  <c r="G60" i="5" s="1"/>
  <c r="G26" i="5"/>
  <c r="G30" i="5" s="1"/>
  <c r="F113" i="4"/>
  <c r="F21" i="4" s="1"/>
  <c r="F25" i="4" s="1"/>
  <c r="D27" i="12" s="1"/>
  <c r="G167" i="5"/>
  <c r="G213" i="5" s="1"/>
  <c r="G217" i="5" s="1"/>
  <c r="G92" i="5"/>
  <c r="G130" i="5" s="1"/>
  <c r="G134" i="5" s="1"/>
  <c r="G220" i="5" l="1"/>
  <c r="D29" i="12" s="1"/>
  <c r="G141" i="7"/>
  <c r="G140" i="7"/>
  <c r="G139" i="7"/>
  <c r="G137" i="7"/>
  <c r="G133" i="7"/>
  <c r="G132" i="7"/>
  <c r="G131" i="7"/>
  <c r="G130" i="7"/>
  <c r="G129" i="7"/>
  <c r="G128" i="7"/>
  <c r="G126" i="7"/>
  <c r="G124" i="7"/>
  <c r="G123" i="7"/>
  <c r="G121" i="7"/>
  <c r="G119" i="7"/>
  <c r="G118" i="7"/>
  <c r="G117" i="7"/>
  <c r="G115" i="7"/>
  <c r="G113" i="7"/>
  <c r="G111" i="7"/>
  <c r="G109" i="7"/>
  <c r="G108" i="7"/>
  <c r="G107" i="7"/>
  <c r="G106" i="7"/>
  <c r="G105" i="7"/>
  <c r="G104" i="7"/>
  <c r="G102" i="7"/>
  <c r="G100" i="7"/>
  <c r="G99" i="7"/>
  <c r="G97" i="7"/>
  <c r="G95" i="7"/>
  <c r="G94" i="7"/>
  <c r="G92" i="7"/>
  <c r="G88" i="7"/>
  <c r="G87" i="7"/>
  <c r="G86" i="7"/>
  <c r="G84" i="7"/>
  <c r="G82" i="7"/>
  <c r="G81" i="7"/>
  <c r="G79" i="7"/>
  <c r="G75" i="7"/>
  <c r="G74" i="7"/>
  <c r="G73" i="7"/>
  <c r="G71" i="7"/>
  <c r="G67" i="7"/>
  <c r="G66" i="7"/>
  <c r="G64" i="7"/>
  <c r="G62" i="7"/>
  <c r="G61" i="7"/>
  <c r="G60" i="7"/>
  <c r="G59" i="7"/>
  <c r="G58" i="7"/>
  <c r="G56" i="7"/>
  <c r="G54" i="7"/>
  <c r="G53" i="7"/>
  <c r="G52" i="7"/>
  <c r="G51" i="7"/>
  <c r="G49" i="7"/>
  <c r="G47" i="7"/>
  <c r="G46" i="7"/>
  <c r="G44" i="7"/>
  <c r="G42" i="7"/>
  <c r="G40" i="7"/>
  <c r="G39" i="7"/>
  <c r="G37" i="7"/>
  <c r="G33" i="7"/>
  <c r="G32" i="7"/>
  <c r="G31" i="7"/>
  <c r="G29" i="7"/>
  <c r="G28" i="7"/>
  <c r="G27" i="7"/>
  <c r="G26" i="7"/>
  <c r="G25" i="7"/>
  <c r="G24" i="7"/>
  <c r="G22" i="7"/>
  <c r="G20" i="7"/>
  <c r="G19" i="7"/>
  <c r="G18" i="7"/>
  <c r="G17" i="7"/>
  <c r="G15" i="7"/>
  <c r="G9" i="7"/>
  <c r="G150" i="11"/>
  <c r="G148" i="11"/>
  <c r="G146" i="11"/>
  <c r="G138" i="11"/>
  <c r="G132" i="11"/>
  <c r="G128" i="11"/>
  <c r="G124" i="11"/>
  <c r="G122" i="11"/>
  <c r="G120" i="11"/>
  <c r="G116" i="11"/>
  <c r="G112" i="11"/>
  <c r="G110" i="11"/>
  <c r="G108" i="11"/>
  <c r="G100" i="11"/>
  <c r="G96" i="11"/>
  <c r="G94" i="11"/>
  <c r="G86" i="11"/>
  <c r="G82" i="11"/>
  <c r="G80" i="11"/>
  <c r="G78" i="11"/>
  <c r="G74" i="11"/>
  <c r="G72" i="11"/>
  <c r="G70" i="11"/>
  <c r="G66" i="11"/>
  <c r="G62" i="11"/>
  <c r="G58" i="11"/>
  <c r="G56" i="11"/>
  <c r="G48" i="11"/>
  <c r="G46" i="11"/>
  <c r="G152" i="10"/>
  <c r="G150" i="10"/>
  <c r="G148" i="10"/>
  <c r="G140" i="10"/>
  <c r="G134" i="10"/>
  <c r="G130" i="10"/>
  <c r="G126" i="10"/>
  <c r="G124" i="10"/>
  <c r="G122" i="10"/>
  <c r="G118" i="10"/>
  <c r="G114" i="10"/>
  <c r="G112" i="10"/>
  <c r="G110" i="10"/>
  <c r="G102" i="10"/>
  <c r="G98" i="10"/>
  <c r="G96" i="10"/>
  <c r="G88" i="10"/>
  <c r="G84" i="10"/>
  <c r="G82" i="10"/>
  <c r="G80" i="10"/>
  <c r="G76" i="10"/>
  <c r="G74" i="10"/>
  <c r="G72" i="10"/>
  <c r="G68" i="10"/>
  <c r="G64" i="10"/>
  <c r="G60" i="10"/>
  <c r="G58" i="10"/>
  <c r="G56" i="10"/>
  <c r="G48" i="10"/>
  <c r="G46" i="10"/>
  <c r="G203" i="9"/>
  <c r="G201" i="9"/>
  <c r="G199" i="9"/>
  <c r="G195" i="9"/>
  <c r="G193" i="9"/>
  <c r="G191" i="9"/>
  <c r="G183" i="9"/>
  <c r="G175" i="9"/>
  <c r="G173" i="9"/>
  <c r="G171" i="9"/>
  <c r="G169" i="9"/>
  <c r="G167" i="9"/>
  <c r="G165" i="9"/>
  <c r="G163" i="9"/>
  <c r="G157" i="9"/>
  <c r="G155" i="9"/>
  <c r="G151" i="9"/>
  <c r="G149" i="9"/>
  <c r="G147" i="9"/>
  <c r="G145" i="9"/>
  <c r="G143" i="9"/>
  <c r="G141" i="9"/>
  <c r="G139" i="9"/>
  <c r="G135" i="9"/>
  <c r="G133" i="9"/>
  <c r="G129" i="9"/>
  <c r="G127" i="9"/>
  <c r="G125" i="9"/>
  <c r="G123" i="9"/>
  <c r="G121" i="9"/>
  <c r="G113" i="9"/>
  <c r="G107" i="9"/>
  <c r="G105" i="9"/>
  <c r="G94" i="9"/>
  <c r="G90" i="9"/>
  <c r="G88" i="9"/>
  <c r="G86" i="9"/>
  <c r="G84" i="9"/>
  <c r="G80" i="9"/>
  <c r="G78" i="9"/>
  <c r="G74" i="9"/>
  <c r="G70" i="9"/>
  <c r="G68" i="9"/>
  <c r="G66" i="9"/>
  <c r="G56" i="9"/>
  <c r="G50" i="9"/>
  <c r="G46" i="9"/>
  <c r="G44" i="9"/>
  <c r="G202" i="8"/>
  <c r="G198" i="8"/>
  <c r="G196" i="8"/>
  <c r="G194" i="8"/>
  <c r="G190" i="8"/>
  <c r="G183" i="8"/>
  <c r="G182" i="8"/>
  <c r="G174" i="8"/>
  <c r="G172" i="8"/>
  <c r="G170" i="8"/>
  <c r="G168" i="8"/>
  <c r="G166" i="8"/>
  <c r="G164" i="8"/>
  <c r="G162" i="8"/>
  <c r="G160" i="8"/>
  <c r="G153" i="8"/>
  <c r="G151" i="8"/>
  <c r="G147" i="8"/>
  <c r="G145" i="8"/>
  <c r="G143" i="8"/>
  <c r="G141" i="8"/>
  <c r="G139" i="8"/>
  <c r="G137" i="8"/>
  <c r="G135" i="8"/>
  <c r="G131" i="8"/>
  <c r="G129" i="8"/>
  <c r="G125" i="8"/>
  <c r="G123" i="8"/>
  <c r="G121" i="8"/>
  <c r="G119" i="8"/>
  <c r="G117" i="8"/>
  <c r="G109" i="8"/>
  <c r="G103" i="8"/>
  <c r="G101" i="8"/>
  <c r="G91" i="8"/>
  <c r="G87" i="8"/>
  <c r="G85" i="8"/>
  <c r="G83" i="8"/>
  <c r="G81" i="8"/>
  <c r="G77" i="8"/>
  <c r="G75" i="8"/>
  <c r="G73" i="8"/>
  <c r="G69" i="8"/>
  <c r="G65" i="8"/>
  <c r="G63" i="8"/>
  <c r="G53" i="8"/>
  <c r="G46" i="8"/>
  <c r="G44" i="8"/>
  <c r="G204" i="3"/>
  <c r="G202" i="3"/>
  <c r="G200" i="3"/>
  <c r="G196" i="3"/>
  <c r="G194" i="3"/>
  <c r="G186" i="3"/>
  <c r="G178" i="3"/>
  <c r="G176" i="3"/>
  <c r="G174" i="3"/>
  <c r="G172" i="3"/>
  <c r="G170" i="3"/>
  <c r="G168" i="3"/>
  <c r="G162" i="3"/>
  <c r="G160" i="3"/>
  <c r="G156" i="3"/>
  <c r="G152" i="3"/>
  <c r="G150" i="3"/>
  <c r="G148" i="3"/>
  <c r="G146" i="3"/>
  <c r="G142" i="3"/>
  <c r="G140" i="3"/>
  <c r="G136" i="3"/>
  <c r="G134" i="3"/>
  <c r="G132" i="3"/>
  <c r="G130" i="3"/>
  <c r="G128" i="3"/>
  <c r="G120" i="3"/>
  <c r="G114" i="3"/>
  <c r="G112" i="3"/>
  <c r="G102" i="3"/>
  <c r="G98" i="3"/>
  <c r="G96" i="3"/>
  <c r="G92" i="3"/>
  <c r="G88" i="3"/>
  <c r="G84" i="3"/>
  <c r="G82" i="3"/>
  <c r="G80" i="3"/>
  <c r="G72" i="3"/>
  <c r="G70" i="3"/>
  <c r="G66" i="3"/>
  <c r="G60" i="3"/>
  <c r="G56" i="3"/>
  <c r="G52" i="3"/>
  <c r="G46" i="3"/>
  <c r="G44" i="3"/>
  <c r="G118" i="2"/>
  <c r="G117" i="2"/>
  <c r="G116" i="2"/>
  <c r="G111" i="2"/>
  <c r="G109" i="2"/>
  <c r="G107" i="2"/>
  <c r="G105" i="2"/>
  <c r="G102" i="2"/>
  <c r="G100" i="2"/>
  <c r="G99" i="2"/>
  <c r="G96" i="2"/>
  <c r="G92" i="2"/>
  <c r="G90" i="2"/>
  <c r="G88" i="2"/>
  <c r="G84" i="2"/>
  <c r="G82" i="2"/>
  <c r="G78" i="2"/>
  <c r="G72" i="2"/>
  <c r="G71" i="2"/>
  <c r="G68" i="2"/>
  <c r="G67" i="2"/>
  <c r="G62" i="2"/>
  <c r="G60" i="2"/>
  <c r="G55" i="2"/>
  <c r="G54" i="2"/>
  <c r="G51" i="2"/>
  <c r="G47" i="2"/>
  <c r="G45" i="2"/>
  <c r="G43" i="2"/>
  <c r="G39" i="2"/>
  <c r="G37" i="2"/>
  <c r="G34" i="2"/>
  <c r="G33" i="2"/>
  <c r="G32" i="2"/>
  <c r="G26" i="2"/>
  <c r="G23" i="2"/>
  <c r="G18" i="2"/>
  <c r="G17" i="2"/>
  <c r="G304" i="1"/>
  <c r="G302" i="1" s="1"/>
  <c r="G291" i="1"/>
  <c r="G289" i="1"/>
  <c r="G287" i="1"/>
  <c r="G269" i="1"/>
  <c r="G261" i="1"/>
  <c r="G209" i="1"/>
  <c r="G207" i="1"/>
  <c r="G205" i="1"/>
  <c r="G203" i="1"/>
  <c r="G181" i="1"/>
  <c r="G179" i="1"/>
  <c r="G177" i="1"/>
  <c r="G175" i="1"/>
  <c r="G145" i="1"/>
  <c r="G143" i="1"/>
  <c r="G135" i="1"/>
  <c r="G131" i="1"/>
  <c r="G117" i="1"/>
  <c r="G111" i="1"/>
  <c r="G109" i="1"/>
  <c r="G79" i="1"/>
  <c r="G33" i="1"/>
  <c r="G31" i="1"/>
  <c r="G29" i="1"/>
  <c r="G27" i="1"/>
  <c r="G25" i="1"/>
  <c r="G23" i="1"/>
  <c r="G21" i="1"/>
  <c r="G19" i="1"/>
  <c r="G17" i="1"/>
  <c r="G285" i="1"/>
  <c r="G283" i="1"/>
  <c r="G193" i="1"/>
  <c r="G191" i="1"/>
  <c r="G189" i="1"/>
  <c r="G81" i="1"/>
  <c r="G316" i="1"/>
  <c r="G322" i="1"/>
  <c r="G318" i="1"/>
  <c r="G314" i="1"/>
  <c r="G312" i="1"/>
  <c r="G299" i="1"/>
  <c r="G297" i="1"/>
  <c r="G295" i="1"/>
  <c r="G279" i="1"/>
  <c r="G275" i="1"/>
  <c r="G273" i="1"/>
  <c r="G271" i="1"/>
  <c r="G259" i="1"/>
  <c r="G257" i="1"/>
  <c r="G255" i="1"/>
  <c r="G253" i="1"/>
  <c r="G233" i="1"/>
  <c r="G227" i="1"/>
  <c r="G201" i="1"/>
  <c r="G199" i="1"/>
  <c r="G197" i="1"/>
  <c r="G195" i="1"/>
  <c r="G187" i="1"/>
  <c r="G173" i="1"/>
  <c r="G171" i="1"/>
  <c r="G169" i="1"/>
  <c r="G167" i="1"/>
  <c r="G161" i="1"/>
  <c r="G159" i="1" s="1"/>
  <c r="G157" i="1"/>
  <c r="G155" i="1" s="1"/>
  <c r="G149" i="1"/>
  <c r="G147" i="1" s="1"/>
  <c r="G139" i="1"/>
  <c r="G137" i="1"/>
  <c r="G115" i="1"/>
  <c r="G113" i="1"/>
  <c r="G107" i="1"/>
  <c r="G99" i="1"/>
  <c r="G97" i="1"/>
  <c r="G93" i="1"/>
  <c r="G91" i="1"/>
  <c r="G85" i="1"/>
  <c r="G83" i="1"/>
  <c r="G77" i="1"/>
  <c r="G73" i="1"/>
  <c r="G71" i="1" s="1"/>
  <c r="G69" i="1"/>
  <c r="G67" i="1" s="1"/>
  <c r="G63" i="1"/>
  <c r="G59" i="1"/>
  <c r="G53" i="1"/>
  <c r="G51" i="1"/>
  <c r="G47" i="1"/>
  <c r="G39" i="1"/>
  <c r="G37" i="1"/>
  <c r="G35" i="1"/>
  <c r="G13" i="1"/>
  <c r="G11" i="1"/>
  <c r="G9" i="1"/>
  <c r="G7" i="1"/>
  <c r="G13" i="2" l="1"/>
  <c r="G45" i="1"/>
  <c r="G5" i="1"/>
  <c r="G225" i="1"/>
  <c r="G188" i="3"/>
  <c r="G31" i="3" s="1"/>
  <c r="G140" i="11"/>
  <c r="G33" i="11" s="1"/>
  <c r="G74" i="3"/>
  <c r="G23" i="3" s="1"/>
  <c r="G90" i="10"/>
  <c r="G27" i="10" s="1"/>
  <c r="G104" i="10"/>
  <c r="G29" i="10" s="1"/>
  <c r="G64" i="2"/>
  <c r="G113" i="2"/>
  <c r="G35" i="7"/>
  <c r="G13" i="7"/>
  <c r="G95" i="1"/>
  <c r="G177" i="9"/>
  <c r="G29" i="9" s="1"/>
  <c r="G88" i="11"/>
  <c r="G27" i="11" s="1"/>
  <c r="G135" i="7"/>
  <c r="G206" i="3"/>
  <c r="G33" i="3" s="1"/>
  <c r="G57" i="8"/>
  <c r="G23" i="8" s="1"/>
  <c r="G185" i="9"/>
  <c r="G31" i="9" s="1"/>
  <c r="G90" i="7"/>
  <c r="G104" i="3"/>
  <c r="G25" i="3" s="1"/>
  <c r="G204" i="8"/>
  <c r="G33" i="8" s="1"/>
  <c r="G50" i="10"/>
  <c r="G25" i="10" s="1"/>
  <c r="G102" i="11"/>
  <c r="G29" i="11" s="1"/>
  <c r="G134" i="11"/>
  <c r="G31" i="11" s="1"/>
  <c r="G77" i="7"/>
  <c r="G97" i="9"/>
  <c r="G25" i="9" s="1"/>
  <c r="G75" i="2"/>
  <c r="G115" i="9"/>
  <c r="G27" i="9" s="1"/>
  <c r="G205" i="9"/>
  <c r="G33" i="9" s="1"/>
  <c r="G176" i="8"/>
  <c r="G29" i="8" s="1"/>
  <c r="G29" i="2"/>
  <c r="G57" i="2"/>
  <c r="G122" i="3"/>
  <c r="G27" i="3" s="1"/>
  <c r="G93" i="8"/>
  <c r="G25" i="8" s="1"/>
  <c r="G136" i="10"/>
  <c r="G31" i="10" s="1"/>
  <c r="G142" i="10"/>
  <c r="G33" i="10" s="1"/>
  <c r="G50" i="11"/>
  <c r="G25" i="11" s="1"/>
  <c r="G152" i="11"/>
  <c r="G35" i="11" s="1"/>
  <c r="G180" i="3"/>
  <c r="G29" i="3" s="1"/>
  <c r="G111" i="8"/>
  <c r="G27" i="8" s="1"/>
  <c r="G60" i="9"/>
  <c r="G23" i="9" s="1"/>
  <c r="G184" i="8"/>
  <c r="G31" i="8" s="1"/>
  <c r="G154" i="10"/>
  <c r="G35" i="10" s="1"/>
  <c r="G69" i="7"/>
  <c r="G119" i="1"/>
  <c r="G185" i="1"/>
  <c r="G15" i="1"/>
  <c r="G277" i="1"/>
  <c r="G165" i="1"/>
  <c r="G75" i="1"/>
  <c r="G89" i="1"/>
  <c r="G105" i="1"/>
  <c r="G293" i="1"/>
  <c r="G141" i="1"/>
  <c r="G251" i="1"/>
  <c r="G143" i="7" l="1"/>
  <c r="D15" i="12" s="1"/>
  <c r="G37" i="10"/>
  <c r="D17" i="12" s="1"/>
  <c r="G1" i="1"/>
  <c r="F327" i="1" s="1"/>
  <c r="G35" i="8"/>
  <c r="D23" i="12" s="1"/>
  <c r="G35" i="3"/>
  <c r="D21" i="12" s="1"/>
  <c r="G37" i="11"/>
  <c r="D19" i="12" s="1"/>
  <c r="G35" i="9"/>
  <c r="D25" i="12" s="1"/>
  <c r="G120" i="2"/>
  <c r="D13" i="12" s="1"/>
  <c r="G153" i="1"/>
  <c r="F330" i="1" s="1"/>
  <c r="G249" i="1"/>
  <c r="F331" i="1" s="1"/>
  <c r="G103" i="1"/>
  <c r="F329" i="1" s="1"/>
  <c r="G55" i="1"/>
  <c r="F328" i="1" s="1"/>
  <c r="G310" i="1"/>
  <c r="G308" i="1" s="1"/>
  <c r="F333" i="1" l="1"/>
  <c r="F334" i="1" s="1"/>
  <c r="F335" i="1" s="1"/>
  <c r="F336" i="1" s="1"/>
  <c r="G324" i="1"/>
  <c r="D11" i="12" s="1"/>
  <c r="D33" i="12" s="1"/>
  <c r="D35" i="12" s="1"/>
  <c r="D36" i="12" l="1"/>
  <c r="D37" i="12" s="1"/>
  <c r="A93" i="1"/>
</calcChain>
</file>

<file path=xl/sharedStrings.xml><?xml version="1.0" encoding="utf-8"?>
<sst xmlns="http://schemas.openxmlformats.org/spreadsheetml/2006/main" count="2770" uniqueCount="1039">
  <si>
    <t>1  PREDDELA</t>
  </si>
  <si>
    <t>1.1 Geodetska dela</t>
  </si>
  <si>
    <t>1</t>
  </si>
  <si>
    <t>11 121</t>
  </si>
  <si>
    <t>Obnova in zavarovanje zakoličbe osi trase ostale javne ceste v ravninskem terenu.</t>
  </si>
  <si>
    <t>km</t>
  </si>
  <si>
    <t>2</t>
  </si>
  <si>
    <t>11 221</t>
  </si>
  <si>
    <t>Postavitev in zavarovanje prečnega profila ostale javne ceste v ravninskem terenu</t>
  </si>
  <si>
    <t>kos</t>
  </si>
  <si>
    <t>3</t>
  </si>
  <si>
    <t>11 412</t>
  </si>
  <si>
    <t>Ponovno zakoličenje in zavarovanje zakoličbe trase ostale javne ceste med delom</t>
  </si>
  <si>
    <t xml:space="preserve">km </t>
  </si>
  <si>
    <t>4</t>
  </si>
  <si>
    <t>11 422</t>
  </si>
  <si>
    <t>Obnova in zavarovanje zakoličbe trase ostale javne ceste - končno zakoličenje</t>
  </si>
  <si>
    <t>1.2 Čiščenje terena</t>
  </si>
  <si>
    <t>5</t>
  </si>
  <si>
    <t>12 371</t>
  </si>
  <si>
    <t xml:space="preserve">Rezkanje in odvoz asfaltne krovne plasti v debelini do 4 cm </t>
  </si>
  <si>
    <t>m2</t>
  </si>
  <si>
    <t>6</t>
  </si>
  <si>
    <t xml:space="preserve">12 382 </t>
  </si>
  <si>
    <t>Rezanje asfaltne plasti s talno diamantno žago, debele 6 do 10 cm</t>
  </si>
  <si>
    <t>m1</t>
  </si>
  <si>
    <t>7</t>
  </si>
  <si>
    <t>12 222</t>
  </si>
  <si>
    <t>Porušitev in odstranitev asfaltne plasti v debelini 6 do 10 cm</t>
  </si>
  <si>
    <t>1.3 Ostala dela</t>
  </si>
  <si>
    <t>8</t>
  </si>
  <si>
    <t>13 111</t>
  </si>
  <si>
    <t>9</t>
  </si>
  <si>
    <t>10</t>
  </si>
  <si>
    <t xml:space="preserve">Organizacija gradbišča, vključno z odstranitvijo začasnih objektov.  </t>
  </si>
  <si>
    <t>2 ZEMELJSKA DELA</t>
  </si>
  <si>
    <t>2.1 Izkopi</t>
  </si>
  <si>
    <t>m3</t>
  </si>
  <si>
    <t>Površinski izkop plodne zemljine -1. kategorije-strojno z nakladanjem</t>
  </si>
  <si>
    <t>21 234</t>
  </si>
  <si>
    <t>Širok izkop zrnate kamnine - 3. kategorije - strojno z nakladanjem</t>
  </si>
  <si>
    <t>2.2 Planum temeljnih tal</t>
  </si>
  <si>
    <t>22 113</t>
  </si>
  <si>
    <t>Ureditev planuma temeljnih tal zrnate kamnine – 3. kategorije.</t>
  </si>
  <si>
    <t>2.3  Ločilne, drenažne in filtrske plasti</t>
  </si>
  <si>
    <t>23 311</t>
  </si>
  <si>
    <t>Dobava in vgraditev geotekstilije za ločilno plast (po načrtu), natezna trdnost do 12 kN/m2</t>
  </si>
  <si>
    <t>2.4 Nasipi, zasipi, klini, posteljica in glinasti naboj</t>
  </si>
  <si>
    <t>24 214</t>
  </si>
  <si>
    <t>24 117</t>
  </si>
  <si>
    <t>Izdelava nasipa iz zrnate kamnine 3 kategorije - dobava iz kamnoloma</t>
  </si>
  <si>
    <t>2.5 Brežine in zelenice</t>
  </si>
  <si>
    <t>25 122</t>
  </si>
  <si>
    <t>Humuziranje brežine z valjanjem, v debelini do 15 cm - strojno</t>
  </si>
  <si>
    <t>25 151</t>
  </si>
  <si>
    <t>Doplačilo za zatravitev s semenom</t>
  </si>
  <si>
    <t>2.9 Prevozi, razprostiranje in ureditev deponij materiala</t>
  </si>
  <si>
    <t>t</t>
  </si>
  <si>
    <t>12</t>
  </si>
  <si>
    <t>29 153</t>
  </si>
  <si>
    <t>Odlaganje odpadnega asfalta na komunalno deponijo</t>
  </si>
  <si>
    <t>3 VOZIŠČNE KONSTRUKCIJE</t>
  </si>
  <si>
    <t>3.1 Nosilne plasti</t>
  </si>
  <si>
    <t>31 141</t>
  </si>
  <si>
    <t>Izdelava nevezane nosilne plasti enakomerno zrnatega drobljenca iz kamnine v debelini  do 20 cm</t>
  </si>
  <si>
    <t>31 552</t>
  </si>
  <si>
    <t>Izdelava nosilne plasti bituminizirane zmesi AC 16 base B 50/70 A4 v debelini 5 cm</t>
  </si>
  <si>
    <t>31 311</t>
  </si>
  <si>
    <t>Izdelava zgornje nosilne plasti bitunizirane zmesi AC22 base B 50/70 A3 deb. 8 cm</t>
  </si>
  <si>
    <t>3.2 Obrabne in zaporne plasti</t>
  </si>
  <si>
    <t>32 275</t>
  </si>
  <si>
    <t>Izdelava obrabne in zaporne plasti bituminizirane zmesi AC 11 surf B 70/100, A5, 5 cm</t>
  </si>
  <si>
    <t>Izdelava obrabne in zaporne plasti bituminizirane zmesi AC 8 surf B 70/100, A4, 4 cm</t>
  </si>
  <si>
    <t>3.6 Bankine</t>
  </si>
  <si>
    <t>36 111</t>
  </si>
  <si>
    <t>Izdelava bankine iz gramoza ali naravno zdrobljenega kamnitega materiala, široke do 0,50 m</t>
  </si>
  <si>
    <t>4 ODVODNJAVANJE</t>
  </si>
  <si>
    <t>4.2 Površinsko odvodnjavanje</t>
  </si>
  <si>
    <t>41 421</t>
  </si>
  <si>
    <t>Zavarovanje dna kadunjastega jarka s plastjo bitumenskega betona, debelo 5 cm, široko 50 cm</t>
  </si>
  <si>
    <t>4.1 Površinsko odvodnjavanje</t>
  </si>
  <si>
    <t>41 141</t>
  </si>
  <si>
    <t>Tlakovanje jarka z lomljencem, debelina 20 cm, stiki zapolnjeni s cementno malto, na podložni plasti cementnega betona, debeli 10 cm</t>
  </si>
  <si>
    <t>4.2 Globinsko odvodnjavanje - drenaže</t>
  </si>
  <si>
    <t>42 134</t>
  </si>
  <si>
    <t>Izdelava vzdolžne in prečne drenaže, globoke do 1,0 m, na podložni plasti iz cementnega betona, debeline 10 cm, z gibljivimi plastičnimi cevmi premera 15 cm</t>
  </si>
  <si>
    <t>42 311</t>
  </si>
  <si>
    <t>Zasip cevne drenaže z zmesjo kamnitih zrn, obvito z geosintetikom, z 0,1 do 0,2 m3/m1, po načrtu</t>
  </si>
  <si>
    <t>42 144</t>
  </si>
  <si>
    <t>Izdelava vzdolžne in prečne drenaže, globoke do 1,0 m, na planumu izkopa, s trdimi plastičnimi cevmi premera 20 cm</t>
  </si>
  <si>
    <t>42 485</t>
  </si>
  <si>
    <t>Izdelava izpusta drenaže, po načrtu, ne glede na globino ali ovijanje z opažem, premera 20 cm</t>
  </si>
  <si>
    <t>4.4</t>
  </si>
  <si>
    <t>Jaški</t>
  </si>
  <si>
    <t>N 44 557</t>
  </si>
  <si>
    <t>Dobava in montaža tipskega cestnega požiralnika premera 50 cm z LTŽ rešetko (250 kN) globine do 1m</t>
  </si>
  <si>
    <t>44 141</t>
  </si>
  <si>
    <t>Izdelava jaška iz cementnega betona, krožnega prereza, s premerom 50 cm, globine 1,0 do 1,5 m</t>
  </si>
  <si>
    <t>44 913</t>
  </si>
  <si>
    <t>Dobava in vgraditev pokrova iz ojačenega cementnega betona, krožnega prereza s premerom 50 cm</t>
  </si>
  <si>
    <t>44 244</t>
  </si>
  <si>
    <t>Izdelava jaška iz cementnega betona, izmere prereza 100/100 cm, globokega 2,0 do 2,5 m</t>
  </si>
  <si>
    <t>44 929</t>
  </si>
  <si>
    <t>4.5 Prepusti</t>
  </si>
  <si>
    <t>45 115</t>
  </si>
  <si>
    <t>Izdelava prepusta krožnega prereza iz cevi iz cementnega betona s premerom 80 cm</t>
  </si>
  <si>
    <t>11</t>
  </si>
  <si>
    <t>45 214</t>
  </si>
  <si>
    <t>Izdelava poševne vtočne ali iztočne glave prepusta krožnega prereza iz cementnega betona s premerom 80 cm</t>
  </si>
  <si>
    <t>6 OPREMA  CEST</t>
  </si>
  <si>
    <t>6.1 Pokončna oprema cest</t>
  </si>
  <si>
    <t>61 132</t>
  </si>
  <si>
    <t>Izdelava temelja iz cementnega betona C 12/15, globine 100 cm, premera 30 cm</t>
  </si>
  <si>
    <t>61 215</t>
  </si>
  <si>
    <t>61 216</t>
  </si>
  <si>
    <t>61 221</t>
  </si>
  <si>
    <t>61 642</t>
  </si>
  <si>
    <t>Dobava in pritrditev okroglega prometnega znaka, podloga iz aluminijaste pločevine, znak z odsevno folijo RA2, premera 300 mm</t>
  </si>
  <si>
    <t>Dobava in pritrditev prometnega znaka, podloga iz aluminijaste pločevine, znak z odsevno folijo RA2, velikost do 0,10 m2</t>
  </si>
  <si>
    <t>Dobava in pritrditev okroglega prometnega znaka, podloga iz aluminijaste pločevine, znak z odsevno folijo RA1, premera 300 mm</t>
  </si>
  <si>
    <t>61 721</t>
  </si>
  <si>
    <t>61 722</t>
  </si>
  <si>
    <t>Dobava in pritrditev prometnega znaka, podloga iz aluminijaste pločevine, znak z odsevno folijo RA1, velikost 0,11 do 0,20 m2</t>
  </si>
  <si>
    <t>6.2 Označbe na voziščih</t>
  </si>
  <si>
    <t>62 113</t>
  </si>
  <si>
    <t>Izdelava tankoslojne vzdolžne označbe na vozišču z enokomponentno belo barvo, vključno 250 g/m2 posipa z drobci / kroglicami stekla, strojno, debelina plasti suhe snovi 200 mm, širina črte 15 cm</t>
  </si>
  <si>
    <t>6.4 Oprema za zavarovanje prometa</t>
  </si>
  <si>
    <t>64 115</t>
  </si>
  <si>
    <t>64 251</t>
  </si>
  <si>
    <t>Dobava in vgraditev odbojnika iz jekla, dolžine 4,20 m</t>
  </si>
  <si>
    <t>64 281</t>
  </si>
  <si>
    <t>Dobava in vgraditev vkopane zaključnice, dolžine 4 m</t>
  </si>
  <si>
    <t>7 TUJE STORITVE</t>
  </si>
  <si>
    <t>7.9 Preizkusi, nadzor in tehnična dokumentacija</t>
  </si>
  <si>
    <t>79 311</t>
  </si>
  <si>
    <t>Projektantski nadzor</t>
  </si>
  <si>
    <t>ura</t>
  </si>
  <si>
    <t>79 351</t>
  </si>
  <si>
    <t xml:space="preserve">Geotehnični nadzor </t>
  </si>
  <si>
    <t>79 514</t>
  </si>
  <si>
    <t>Izdelava jaška iz cementnega betona, krožnega prereza, s premerom 60 cm, globine 1,0 do 1,5 m</t>
  </si>
  <si>
    <t>44 143</t>
  </si>
  <si>
    <t>Izdelava jaška iz cementnega betona, krožnega prereza, s premerom 60 cm, globine 1,5 do 2,0 m</t>
  </si>
  <si>
    <t>44 914</t>
  </si>
  <si>
    <t>Dobava in vgraditev pokrova iz ojačenega cementnega betona, krožnega prereza s premerom 60 cm</t>
  </si>
  <si>
    <t>62 111</t>
  </si>
  <si>
    <t>Izdelava tankoslojne vzdolžne označbe na vozišču z enokomponentno belo barvo, vključno 250 g/m2 posipa z drobci / kroglicami stekla, strojno, debelina plasti suhe snovi 200 mikrometra, širina črte 10 cm</t>
  </si>
  <si>
    <t>62 165</t>
  </si>
  <si>
    <t>Izdelava tankoslojne prečne in ostalih označb na vozišču z enokomponentno belo barvo, vključno 250 g/m2 posipa z drobci / kroglicami stekla, strojno, debelina plasti suhe snovi 250 mikrometra, površina označbe do 0,5 m2</t>
  </si>
  <si>
    <t>Izdelava druge tankoslojne označbe na vozišču, strojno, z rdečo barvo š=0.2 m</t>
  </si>
  <si>
    <t>12 111</t>
  </si>
  <si>
    <t>Odstranitev grmovja na redko porasli površini (do 50 % pokritega tlorisa) - strojno</t>
  </si>
  <si>
    <t>12 151</t>
  </si>
  <si>
    <t>Posek in odstranitev drevesa z deblom premera 11 do 30 cm ter odstranitev vej</t>
  </si>
  <si>
    <t>12 152</t>
  </si>
  <si>
    <t>Posek in odstranitev drevesa z deblom premera 31 do 50 cm ter odstranitev vej</t>
  </si>
  <si>
    <t>12 163</t>
  </si>
  <si>
    <t>Odstranitev panja s premerom 11 do 30 cm z odvozom na deponijo na razdaljo nad 100 do 1000 m</t>
  </si>
  <si>
    <t>12 166</t>
  </si>
  <si>
    <t>Odstranitev panja s premerom 31 do 50 cm z odvozom na deponijo na razdaljo nad 1000 m</t>
  </si>
  <si>
    <t>12 211</t>
  </si>
  <si>
    <t>Demontaža prometnega znaka na enem podstavku</t>
  </si>
  <si>
    <t>12 383</t>
  </si>
  <si>
    <t xml:space="preserve">Rezanje asfaltne plasti s talno diamantno žago, debele 11 do 15 cm (zajeto tudi rezanje čez glavno cesto) </t>
  </si>
  <si>
    <t>13</t>
  </si>
  <si>
    <t>12 323</t>
  </si>
  <si>
    <t>Porušitev in odstranitev asfaltne plasti v debelini nad 10 cm</t>
  </si>
  <si>
    <t>14</t>
  </si>
  <si>
    <t>12 391</t>
  </si>
  <si>
    <t>Porušitev in odstranitev robnika iz cementnega betona</t>
  </si>
  <si>
    <t>m'</t>
  </si>
  <si>
    <t>31 132</t>
  </si>
  <si>
    <t>Izdelava nevezane nosilne plasti enakomerno zrnatega drobljenca iz kamnine v debelini  do 30 cm</t>
  </si>
  <si>
    <t>31 246</t>
  </si>
  <si>
    <t>Izdelava s cementom vezane (stabilizirane) nosilne plasti mešanega kamnitega materiala v debelini 15 cm</t>
  </si>
  <si>
    <t>31 344</t>
  </si>
  <si>
    <t xml:space="preserve">Izdelava zgornje nosilne plasti bituminiziranega drobljenca AC22 base B50/70 A3 v debelini 8 cm </t>
  </si>
  <si>
    <t>ASFALTIRANJE AVTOBUSNIH POSTAJALIŠČ</t>
  </si>
  <si>
    <t>32 234</t>
  </si>
  <si>
    <t>Izdelava obrabne in zaporne plasti bituminizirane zmesi AC 11 surf B 70/100, A3, 4 cm</t>
  </si>
  <si>
    <t>ASFALTIRANJE HODNIKOV</t>
  </si>
  <si>
    <t>32 273</t>
  </si>
  <si>
    <t xml:space="preserve">Izdelava obrabne in zaporne plasti bituminizirane zmesi AC 11 surf B 70/100, A5, 4 cm </t>
  </si>
  <si>
    <t>3.5 Robni elementi vozišč</t>
  </si>
  <si>
    <t>35 214</t>
  </si>
  <si>
    <t>Dobava in vgraditev predfabriciranega dvignjenega robnika iz cementnega betona  s prerezom 15/25 cm</t>
  </si>
  <si>
    <t>35 235</t>
  </si>
  <si>
    <t>N 42 457</t>
  </si>
  <si>
    <t>Izdelava kanalizacije, vključno s podložno plastjo iz cementnega betona,  v globini do 2,0 m, s trdimi plastičnimi cevmi premera 30 cm</t>
  </si>
  <si>
    <t>N 42 458</t>
  </si>
  <si>
    <t>Izdelava kanalizacije, vključno s podložno plastjo iz cementnega betona,  v globini do 2,0 m, s trdimi plastičnimi cevmi premera 20 cm</t>
  </si>
  <si>
    <t>42 487</t>
  </si>
  <si>
    <t>Izdelava izpusta drenaže, po načrtu, ne glede na globino ali ovijanje z opažem, premera 30 cm</t>
  </si>
  <si>
    <t>N 44 556</t>
  </si>
  <si>
    <t>Dobava in montaža tipskega cestnegapožiralnika premera 60 cm s stranskim vtokom peskolovom in LTŽ pokrovom globine do 1,5 m</t>
  </si>
  <si>
    <t>44 172</t>
  </si>
  <si>
    <t>Izdelava jaška iz cementnega betona, krožnega prereza s premerom 100 cm, globokega 1,0 do 1,5 m</t>
  </si>
  <si>
    <t>44 917</t>
  </si>
  <si>
    <t>Dobava in vgraditev pokrova iz ojačenega cementnega betona, krožnega prereza s premerom 100 cm</t>
  </si>
  <si>
    <t>61 218</t>
  </si>
  <si>
    <t>62 123</t>
  </si>
  <si>
    <t>62 168</t>
  </si>
  <si>
    <t>62 224</t>
  </si>
  <si>
    <t>6.6 Druga oprema cest</t>
  </si>
  <si>
    <t>Projekt:1214PK1 Podporna konstrukcija PK-1 na odseku 37 DKP</t>
  </si>
  <si>
    <t>Projekt:</t>
  </si>
  <si>
    <t>Državna kolesarska povezava D3 – Vič – Dravograd - Radlje ob Dravi – Maribor, pododsek Dravograd - Radlje Ob Dravi</t>
  </si>
  <si>
    <t>Odsek:</t>
  </si>
  <si>
    <t>Načrt:</t>
  </si>
  <si>
    <t>PODPORNA KONSTRUKCIJA PK1</t>
  </si>
  <si>
    <t>Faza:</t>
  </si>
  <si>
    <t>PZI</t>
  </si>
  <si>
    <t>PREDRAČUN</t>
  </si>
  <si>
    <t>Postavka</t>
  </si>
  <si>
    <t>Normativ</t>
  </si>
  <si>
    <t>Opis postavke</t>
  </si>
  <si>
    <t xml:space="preserve">Enota </t>
  </si>
  <si>
    <t>Količina</t>
  </si>
  <si>
    <t>Cena za enoto</t>
  </si>
  <si>
    <t>Cena skupaj</t>
  </si>
  <si>
    <t>1 Splošno</t>
  </si>
  <si>
    <t>0001</t>
  </si>
  <si>
    <t>Opomba: v popisu so zajeti zasipi in nasipi do planuma posteljice. Ostalo v načrtu ceste.</t>
  </si>
  <si>
    <t>0002</t>
  </si>
  <si>
    <t>Opomba: prestavitve vodovoda in načrt prestavitev ni del tega projekta!</t>
  </si>
  <si>
    <t>2 Preddela</t>
  </si>
  <si>
    <t>Preddela SKUPAJ:</t>
  </si>
  <si>
    <t>2.1 Geodetska dela</t>
  </si>
  <si>
    <t>S 1 1 123</t>
  </si>
  <si>
    <t>KM</t>
  </si>
  <si>
    <t>S 1 1 223</t>
  </si>
  <si>
    <t>KOS</t>
  </si>
  <si>
    <t>0003</t>
  </si>
  <si>
    <t>S 1 1 323</t>
  </si>
  <si>
    <t>Dolocitev in preverjanje položajev, višin in smeri pri gradnji objekta s površino nad 500 m2</t>
  </si>
  <si>
    <t>2.2 Čiščenje terena</t>
  </si>
  <si>
    <t>S 1 2 473</t>
  </si>
  <si>
    <t>Porušitev in odstranitev zidu iz kamna v suhi malti</t>
  </si>
  <si>
    <t>M3</t>
  </si>
  <si>
    <t>Opomba:
Porušitev obstoječega kamnitega zidu v dolžini cca. 185 m.</t>
  </si>
  <si>
    <t>S 1 2 141</t>
  </si>
  <si>
    <t>Odstranitev grmovja in dreves z debli premera do 10 cm ter vej na gosto porasli površini - rocno</t>
  </si>
  <si>
    <t>M2</t>
  </si>
  <si>
    <t>2.3 Ostala preddela</t>
  </si>
  <si>
    <t>S 1 3 244</t>
  </si>
  <si>
    <t>Zavarovanje gradbene jame v casu gradnje s/z .................</t>
  </si>
  <si>
    <t>Opomba:
Torkretni obrizg 10-15 cm iz betona C20/25 armiran z mrežami Q335.</t>
  </si>
  <si>
    <t>3 Zemeljska dela in temeljenje</t>
  </si>
  <si>
    <t>Zemeljska dela in temeljenje SKUPAJ:</t>
  </si>
  <si>
    <t>3.1 Izkopi</t>
  </si>
  <si>
    <t>S 2 1 114</t>
  </si>
  <si>
    <t xml:space="preserve">Površinski izkop plodne zemljine - 1. kategorije - strojno z nakladanjem </t>
  </si>
  <si>
    <t>S 2 1 444</t>
  </si>
  <si>
    <t>Izkop vezljive zemljine/zrnate kamnine - 3. kategorije za gradbene jame za objekte, globine nad 4,0 m - strojno, planiranje dna rocno</t>
  </si>
  <si>
    <t>S 2 1 426</t>
  </si>
  <si>
    <t>Izkop trde kamnine - 5. kategorije za gradbene jame za objekte, globine 1,1 do 2,0 m</t>
  </si>
  <si>
    <t>3.2 Ločilne, drenažne in filterske plasti</t>
  </si>
  <si>
    <t>S 2 3 314</t>
  </si>
  <si>
    <t>Dobava in vgraditev geotekstilije za locilno plast (po nacrtu), natezna trdnost do nad 16 do 18 kN/m2</t>
  </si>
  <si>
    <t>Opomba:
Ločilni geosintetik na brežini izkopa.</t>
  </si>
  <si>
    <t>S 2 3 324</t>
  </si>
  <si>
    <t>Opomba:
Ločilni geosintetik ob drenažnem zasipu.</t>
  </si>
  <si>
    <t>3.3 Nasipi, zasipi, klini, posteljica in glinasti naboj</t>
  </si>
  <si>
    <t>S 2 4 214</t>
  </si>
  <si>
    <t>Zasip z zrnato kamnino - 3. kategorije - strojno</t>
  </si>
  <si>
    <t>Opomba:
Zasip izkopa na zaledni strani s komprimiranjem na 92-95%SPP in Ev2 40 MPa, ter zasip na čelni strani zidu z dobavo iz gramoznice.</t>
  </si>
  <si>
    <t>S 2 4 218</t>
  </si>
  <si>
    <t>Zasip z zrnato kamnino - 3. kategorije z dobavo iz kamnoloma</t>
  </si>
  <si>
    <t>Opomba:
Drenažni zasip zaledja v širini 50 cm, z enofrakcijskim gramozom 8-16 mm.</t>
  </si>
  <si>
    <t>S 2 4 195</t>
  </si>
  <si>
    <t>Izdelava blazine pod temeljem objekta iz prodca v debelini nad 30 cm</t>
  </si>
  <si>
    <t>Opomba:
Prodno peščena blazina pod AB zidom oz. kamnito zložbo.</t>
  </si>
  <si>
    <t>3.4 Brežine in zelenice</t>
  </si>
  <si>
    <t>N 3 4 101</t>
  </si>
  <si>
    <t>3.5 Prevozi, razprostoranje in ureditev deponij materiala</t>
  </si>
  <si>
    <t>T</t>
  </si>
  <si>
    <t>S 2 9 133</t>
  </si>
  <si>
    <t>4 Voziščne konstrukcije</t>
  </si>
  <si>
    <t>Voziščne konstrukcije SKUPAJ:</t>
  </si>
  <si>
    <t>4.1 Robni elementi vozišč</t>
  </si>
  <si>
    <t>S 3 5 281</t>
  </si>
  <si>
    <t>Dobava in vgraditev robnika na objektu iz naravnega kamna s prerezom 20/13 cm</t>
  </si>
  <si>
    <t>M1</t>
  </si>
  <si>
    <t>Opomba:
Postavljen vertikalno!</t>
  </si>
  <si>
    <t>S 3 5 285</t>
  </si>
  <si>
    <t>Dobava in vgraditev robnika na prehodu z objekta na nasip iz naravnega kamna s prerezom 20/13 cm</t>
  </si>
  <si>
    <t>5 Odvodnjavanje</t>
  </si>
  <si>
    <t>Odvodnjavanje SKUPAJ:</t>
  </si>
  <si>
    <t>5.1 Globinsko odvodnjavanje - drenaže</t>
  </si>
  <si>
    <t>S 4 2 166</t>
  </si>
  <si>
    <t>S 4 2 413</t>
  </si>
  <si>
    <t>Izdelava izcednice (barbakane) iz gibljive plasticne cevi, premera 5 cm, dolžine nad 100 cm</t>
  </si>
  <si>
    <t>5.2 Jaški</t>
  </si>
  <si>
    <t>S 4 4 162</t>
  </si>
  <si>
    <t>Izdelava jaška iz cementnega betona, krožnega prereza s premerom 80 cm, globokega 1,0 do 1,5 m</t>
  </si>
  <si>
    <t>S 4 4 963</t>
  </si>
  <si>
    <t>Dobava in vgraditev pokrova iz duktilne litine z nosilnostjo 250 kN, krožnega prereza s premerom ..... mm</t>
  </si>
  <si>
    <t>Opomba:
Premer 80 cm.</t>
  </si>
  <si>
    <t>6 Gradbena in obrtniška dela</t>
  </si>
  <si>
    <t>Gradbena in obrtniška dela SKUPAJ:</t>
  </si>
  <si>
    <t>6.1 Tesarska dela</t>
  </si>
  <si>
    <t>S 5 1 211</t>
  </si>
  <si>
    <t>Izdelava podprtega opaža za ravne temelje</t>
  </si>
  <si>
    <t>Opomba:
Opaž AB vezne grede in AB kape ter AB zidu.</t>
  </si>
  <si>
    <t>6.2 Dela z jeklom za ojačitev</t>
  </si>
  <si>
    <t>S 5 2 212</t>
  </si>
  <si>
    <t>KG</t>
  </si>
  <si>
    <t>Opomba:
Armatura B500B! Količina ocenjena 130 kg/m3.</t>
  </si>
  <si>
    <t>S 5 2 314</t>
  </si>
  <si>
    <t>Opomba:
Armatura B500B! Mreže Q335 v AB zidu.</t>
  </si>
  <si>
    <t>6.3 Dela s cementnim betonom</t>
  </si>
  <si>
    <t>S 5 3 132</t>
  </si>
  <si>
    <t>Dobava in vgraditev cementnega betona C25/30 v prerez 0,16 do 0,30 m3/m2-m1</t>
  </si>
  <si>
    <t>Opomba:
Beton C25/30 XF2 XD1 PV-II D32 S4 v AB povezno gredo kamnite zložbe in AB zid.</t>
  </si>
  <si>
    <t>S 5 3 136</t>
  </si>
  <si>
    <t>Dobava in vgraditev cementnega betona C30/37 v prerez do 0,15 m3/m2-m1</t>
  </si>
  <si>
    <t>Opomba:
Beton C30/37 XF4 XD3 PV-II D16 S4 v AB kapo kamnite zložbe.</t>
  </si>
  <si>
    <t>S 5 3 134</t>
  </si>
  <si>
    <t>Dobava in vgraditev cementnega betona C25/30 v prerez nad 0,50 m3/m2-m1</t>
  </si>
  <si>
    <t>Opomba:
Beton C25/30 XC2 PV-II D32 S3 v temelj kamnite zložbe.</t>
  </si>
  <si>
    <t>6.4 Zidarska in kamnoseška dela</t>
  </si>
  <si>
    <t>S 5 4 542</t>
  </si>
  <si>
    <t>Metlanje površine cementnega betona</t>
  </si>
  <si>
    <t>6.5 Ključavničarska dela in dela v jeklu</t>
  </si>
  <si>
    <t>S 5 8 111</t>
  </si>
  <si>
    <t>S 7 3 881</t>
  </si>
  <si>
    <t>Dobava in vgraditev traku FeZn 25x4 mm za ozemljitev</t>
  </si>
  <si>
    <t>Opomba:
Ozemljitev jeklenih ograj.</t>
  </si>
  <si>
    <t>S 5 8 821</t>
  </si>
  <si>
    <t>0004</t>
  </si>
  <si>
    <t>6.6 Zaščitna dela</t>
  </si>
  <si>
    <t>S 5 9 762</t>
  </si>
  <si>
    <t>Opomba:
Dilatacija v AB kapi in AB vezni gredi ter na stiku med kamnito zložbo in AB zidom.</t>
  </si>
  <si>
    <t>S 5 9 831</t>
  </si>
  <si>
    <t>Zatesnitev mejnih površin - stikov, širokih do 20 mm in globokih do 4 cm, s predhodnim premazom bližnjih površin in zapolnitvijo z bitumensko zmesjo za tesnjenje stikov</t>
  </si>
  <si>
    <t>Opomba:
Stik med asfaltom in robnikom.</t>
  </si>
  <si>
    <t>S 5 9 835</t>
  </si>
  <si>
    <t>Zatesnitev mejnih površin - stikov, širokih do 10 mm in globokih do 4 cm, s predhodnim premazom bližnjih površin cementnega betona in prilepljenim bitumenskim tesnilnim trakom za stike</t>
  </si>
  <si>
    <t>Opomba:
Stik med robnikom in AB kapo.</t>
  </si>
  <si>
    <t>S 5 9 843</t>
  </si>
  <si>
    <t>7 Tuje storitve</t>
  </si>
  <si>
    <t>Tuje storitve SKUPAJ:</t>
  </si>
  <si>
    <t>7.1 Preizkus, nadzor in tehnična dokumentacija</t>
  </si>
  <si>
    <t>URA</t>
  </si>
  <si>
    <t>S 7 9 514</t>
  </si>
  <si>
    <t>Investitor:</t>
  </si>
  <si>
    <t>Ministrstvo za infrastrukturo, Direkcija Republike Slovenije za infrastrukturo</t>
  </si>
  <si>
    <t>Objekt:</t>
  </si>
  <si>
    <t>V cene na enoto mora ponudnik vključiti:</t>
  </si>
  <si>
    <t>- vsa pripravljalna, pomožna in zaključna dela, ki niso posebej navedena,</t>
  </si>
  <si>
    <t>- vse zaščite komunalnih vodov in obstoječih objektov v okolici,</t>
  </si>
  <si>
    <t>- strošek vseh dobav in transportov,</t>
  </si>
  <si>
    <t>- vse postavke zajemajo dobavo materialov in montažo,</t>
  </si>
  <si>
    <t>- vsa pomožna dela,</t>
  </si>
  <si>
    <t>- vzdrževanje in čiščenje gradbišča, opažev, delovnih strojev, ….</t>
  </si>
  <si>
    <t>- popravilo vseh poškodb, ki bi nastale kot posledica izvajanja dela ali v zvezi z deli na</t>
  </si>
  <si>
    <t xml:space="preserve">  drugih objektih in na prometnicah.</t>
  </si>
  <si>
    <t>- plačilo taks nadomestil za uporabo deponij, upravnih postopkov,…</t>
  </si>
  <si>
    <t>Opombe:</t>
  </si>
  <si>
    <t>- v popisu del je upoštevan izkop v naklonu 10%</t>
  </si>
  <si>
    <t>- količine izkopov v popisu del so predvidene za material v raščenem stanju,</t>
  </si>
  <si>
    <t>- nasipi in zasipi se obračunajo po prostornini utrjenega materiala do potrebne zbitosti.</t>
  </si>
  <si>
    <t>REKAPITULACIJA</t>
  </si>
  <si>
    <t>PREDDELA</t>
  </si>
  <si>
    <t xml:space="preserve">ZEMELJSKA DELA </t>
  </si>
  <si>
    <t>VOZIŠČNE KONSTRUKCIJE</t>
  </si>
  <si>
    <t>GRADBENA IN OBRTNIŠKA DELA</t>
  </si>
  <si>
    <t>OPREMA CEST</t>
  </si>
  <si>
    <t>TUJE STORITVE</t>
  </si>
  <si>
    <t>SKUPAJ:</t>
  </si>
  <si>
    <t>22 % DDV</t>
  </si>
  <si>
    <t>SKUPAJ Z DDV-jem</t>
  </si>
  <si>
    <t>Cena</t>
  </si>
  <si>
    <t>1.1</t>
  </si>
  <si>
    <t xml:space="preserve">Geodetska dela </t>
  </si>
  <si>
    <t>S11 313</t>
  </si>
  <si>
    <t>Postavitev in zavarovanje profilov za zakoličbo objekta s površino do 50 m2.</t>
  </si>
  <si>
    <t>S11 321</t>
  </si>
  <si>
    <t xml:space="preserve">Določitev in preverjanje položajev, višin in smeri pri gradnji objekta s površino do 200 m2. </t>
  </si>
  <si>
    <t>1.2</t>
  </si>
  <si>
    <t>Čiščenje terena</t>
  </si>
  <si>
    <t>1.2.1</t>
  </si>
  <si>
    <t>Odstranitev grmovja, dreves vej in panjev</t>
  </si>
  <si>
    <t>S12 121</t>
  </si>
  <si>
    <r>
      <t>m</t>
    </r>
    <r>
      <rPr>
        <sz val="10"/>
        <rFont val="Calibri"/>
        <family val="2"/>
        <charset val="238"/>
      </rPr>
      <t>²</t>
    </r>
  </si>
  <si>
    <t>1.2.2</t>
  </si>
  <si>
    <t>Odstranitev prometne signalizacije in opreme</t>
  </si>
  <si>
    <t>S12 251</t>
  </si>
  <si>
    <t>Demontaža zaščitne ograje, visoke do 1 m</t>
  </si>
  <si>
    <r>
      <t>m</t>
    </r>
    <r>
      <rPr>
        <sz val="10"/>
        <rFont val="Calibri"/>
        <family val="2"/>
        <charset val="238"/>
      </rPr>
      <t>¹</t>
    </r>
  </si>
  <si>
    <t>1.2.4</t>
  </si>
  <si>
    <t>Porušitev in odstranitev objektov</t>
  </si>
  <si>
    <t>0005</t>
  </si>
  <si>
    <t>S12 442</t>
  </si>
  <si>
    <r>
      <t>m</t>
    </r>
    <r>
      <rPr>
        <sz val="10"/>
        <rFont val="Calibri"/>
        <family val="2"/>
        <charset val="238"/>
      </rPr>
      <t>³</t>
    </r>
  </si>
  <si>
    <t>1.3</t>
  </si>
  <si>
    <t xml:space="preserve">Ostala preddela </t>
  </si>
  <si>
    <t>1.3.2</t>
  </si>
  <si>
    <t>Pripravljalna dela pri objektih</t>
  </si>
  <si>
    <t>0006</t>
  </si>
  <si>
    <t>0007</t>
  </si>
  <si>
    <t>S13 251</t>
  </si>
  <si>
    <r>
      <t xml:space="preserve">Črpanje vode za zavarovanje gradbene jame, nad 10 l/s. </t>
    </r>
    <r>
      <rPr>
        <i/>
        <sz val="10"/>
        <rFont val="Arial CE"/>
        <charset val="238"/>
      </rPr>
      <t>Opomba: Začasna preusmeritev vodotoka v cevi po potrebi.</t>
    </r>
  </si>
  <si>
    <t>0008</t>
  </si>
  <si>
    <t>0009</t>
  </si>
  <si>
    <t>N13293</t>
  </si>
  <si>
    <t>Začasna prestavitev inštalacij PTT kabelskega voda na območju objekta</t>
  </si>
  <si>
    <t>0010</t>
  </si>
  <si>
    <t>N13294</t>
  </si>
  <si>
    <t>0011</t>
  </si>
  <si>
    <t>S13 311</t>
  </si>
  <si>
    <t>0012</t>
  </si>
  <si>
    <t>S13 312</t>
  </si>
  <si>
    <t>PREDDELA SKUPAJ:</t>
  </si>
  <si>
    <t>ZEMELJSKA DELA</t>
  </si>
  <si>
    <t>2.1</t>
  </si>
  <si>
    <t>Izkopi</t>
  </si>
  <si>
    <t>S21 425</t>
  </si>
  <si>
    <t>Izkop mehke kamnine 4. kategorije za gradbene jame za objekte, globine 1,1 do 2,0 m – strojno, planiranje dna ročno. Izkop do višine rušitve objekta</t>
  </si>
  <si>
    <t>S21 436</t>
  </si>
  <si>
    <t>Izkop trde kamnine – 5. kategorije za gradbene jame za objekte, globine 2,1 do 4,0 m - strojno, planranje dna ročno. Izkop za stopničast temelj do dna temeljev obstoječega objekta</t>
  </si>
  <si>
    <t>2.2</t>
  </si>
  <si>
    <t>Planum temeljnih tal</t>
  </si>
  <si>
    <t>S22 114</t>
  </si>
  <si>
    <t>Ureditev planuma temeljnih tal mehke  kamnine – 4. kategorije.</t>
  </si>
  <si>
    <t>2.4</t>
  </si>
  <si>
    <t xml:space="preserve">Nasipi, zasipi, klini, posteljice in glinasti naboj </t>
  </si>
  <si>
    <t>S24 326</t>
  </si>
  <si>
    <r>
      <t xml:space="preserve">Izdelava klina iz zrnate kamninte - 3. kategorije z dobavo iz gramoznice.     </t>
    </r>
    <r>
      <rPr>
        <i/>
        <sz val="10"/>
        <rFont val="Arial CE"/>
        <charset val="238"/>
      </rPr>
      <t>Opomba: Zasip in nasip za opornikom in temeljem v slojih po 30 cm s komprimacijo na 98% SPP. 15% zasipa iz izkopanega materiala.</t>
    </r>
  </si>
  <si>
    <t>2.5</t>
  </si>
  <si>
    <t>Brežine in zelenice</t>
  </si>
  <si>
    <t>S25 111</t>
  </si>
  <si>
    <t>Humuziranje brežine brez valjanja, v debelini do 15 cm - ročno.</t>
  </si>
  <si>
    <t>S25 151</t>
  </si>
  <si>
    <t>Doplačilo za zatravitev s semenom.</t>
  </si>
  <si>
    <t>2.9</t>
  </si>
  <si>
    <t>Prevozi, razprostiranje in ureditev deponij materiala</t>
  </si>
  <si>
    <t>N29 122</t>
  </si>
  <si>
    <t>ZEMELJSKA DELA SKUPAJ:</t>
  </si>
  <si>
    <t>3.2</t>
  </si>
  <si>
    <t>Obrabne plasti</t>
  </si>
  <si>
    <t>3.2.2</t>
  </si>
  <si>
    <t>Vezane asfaltne obrabne in zaporne plasti – bitumenski betoni</t>
  </si>
  <si>
    <t>S32 232</t>
  </si>
  <si>
    <t>Izdelava zaščitne plasti bitumizirane zmesi AC 8 surf B 50/70 A4 v debelini 3 cm.</t>
  </si>
  <si>
    <t>S32 263</t>
  </si>
  <si>
    <t>Izdelava obrabne plasti bitumizirane zmesi AC 11 surf B 50/100 A4 v debelini 4 cm.</t>
  </si>
  <si>
    <t>3.5</t>
  </si>
  <si>
    <t>Robni elementi vozišč</t>
  </si>
  <si>
    <t>3.5.2</t>
  </si>
  <si>
    <t>Robniki</t>
  </si>
  <si>
    <t>Dobava in vgraditev robnika na prehodu z objekta na nasip iz naravnega kamna s prerezom 20/23 cm</t>
  </si>
  <si>
    <t>VOZIŠČNE KONSTRUKCIJE SKUPAJ</t>
  </si>
  <si>
    <t>5.1</t>
  </si>
  <si>
    <t>Tesarska dela</t>
  </si>
  <si>
    <t>S51 211</t>
  </si>
  <si>
    <t>S51 332</t>
  </si>
  <si>
    <r>
      <t xml:space="preserve">Izdelava dvostranskega vezanega opaža za raven zid, visok 2,1 do 4 m (stene in krila).                                             </t>
    </r>
    <r>
      <rPr>
        <i/>
        <sz val="10"/>
        <rFont val="Arial CE"/>
        <charset val="238"/>
      </rPr>
      <t>Opomba: opaž opornikov in kril; vsi vidni robovi so posneti, opaž zunanjih betonov za vidni beton VB-1</t>
    </r>
  </si>
  <si>
    <t>S51 612</t>
  </si>
  <si>
    <r>
      <t xml:space="preserve">Izdelava podprtega opaža za ravno ploščo s podporo, visoko 2,1 do 4 m.               </t>
    </r>
    <r>
      <rPr>
        <i/>
        <sz val="10"/>
        <rFont val="Arial CE"/>
        <charset val="238"/>
      </rPr>
      <t>Opomba: premostitvena plošča, opaž za vidni beton VB1</t>
    </r>
  </si>
  <si>
    <t>S51 631</t>
  </si>
  <si>
    <r>
      <t xml:space="preserve">Izdelava podprtega opaža za stranice ravnih plošč.                                                     </t>
    </r>
    <r>
      <rPr>
        <i/>
        <sz val="10"/>
        <rFont val="Arial CE"/>
        <charset val="238"/>
      </rPr>
      <t>Opomba: bočne stranice premostitvene plošče; vsi vidni robovi so posneti, opaž za vidni beton VB-1</t>
    </r>
  </si>
  <si>
    <t>S51 711</t>
  </si>
  <si>
    <t>5.2</t>
  </si>
  <si>
    <t>Dela z jeklom za ojačitev</t>
  </si>
  <si>
    <t>N52 221</t>
  </si>
  <si>
    <t>Dobava in postavitev rebrastih žic iz visokovrednega naravno trdega jekla B 500 (B) s premerom do 12 mm, za enostavno ojačitev.</t>
  </si>
  <si>
    <t>kg</t>
  </si>
  <si>
    <t>N52 224</t>
  </si>
  <si>
    <t>Dobava in postavitev rebrastih žic iz visokovrednega naravno trdega jekla B 500 (B) s premerom nad 12 mm, za enostavno ojačitev.</t>
  </si>
  <si>
    <t>5.3</t>
  </si>
  <si>
    <t>Dela s cementnim betonom</t>
  </si>
  <si>
    <t>S53 116</t>
  </si>
  <si>
    <t>S53 349</t>
  </si>
  <si>
    <r>
      <t xml:space="preserve">Dobava in vgraditev ojačanega cementnega betona C 30/37 v temelje in stene opornikov in krila, stopnja izpostavljenosti XC4/XD1.                                        </t>
    </r>
    <r>
      <rPr>
        <i/>
        <sz val="10"/>
        <rFont val="Arial CE"/>
        <charset val="238"/>
      </rPr>
      <t>Opomba: C30/37; XC4/XD3/XF2; v/c 0,45; PV-II; Cl 0,2; Dmax16; VB-1</t>
    </r>
  </si>
  <si>
    <t>S53 361</t>
  </si>
  <si>
    <r>
      <t xml:space="preserve">Dobava in vgraditev ojačanega cementnega betona C 30/37 v prekladno konstrukcijo tipa polne plošče, stopnja izpostavljenosti XC4/XD1.                                          </t>
    </r>
    <r>
      <rPr>
        <i/>
        <sz val="10"/>
        <rFont val="Arial CE"/>
        <charset val="238"/>
      </rPr>
      <t>Opomba: C30/37; XC4/XD3/XF3; v/c 0,45; PV-II; Cl 0,2; Dmax16; VB-1</t>
    </r>
  </si>
  <si>
    <t>S53 372</t>
  </si>
  <si>
    <r>
      <t xml:space="preserve">Dobava in vgraditev ojačanega cementnega betona C 30/37 v hodnike in robne vence na premostitvenih objektih in podpornih ali opornih konstrukcijah, stopnja izpostavljenosti XC4/XD3.                    </t>
    </r>
    <r>
      <rPr>
        <i/>
        <sz val="10"/>
        <rFont val="Arial CE"/>
        <charset val="238"/>
      </rPr>
      <t>Opomba: C30/37; XC4/XD3/XF4; v/c 0,45; PV-II; Cl 0,2; Dmax16; VB-2</t>
    </r>
  </si>
  <si>
    <t>5.6</t>
  </si>
  <si>
    <t>Sidranje</t>
  </si>
  <si>
    <t>S56 814</t>
  </si>
  <si>
    <t>5.8</t>
  </si>
  <si>
    <t>Ključavničarska dela in dela v jeklu</t>
  </si>
  <si>
    <t>0013</t>
  </si>
  <si>
    <t>S58 261</t>
  </si>
  <si>
    <r>
      <t xml:space="preserve">Dobava in vgraditev prehodne (dilatacijske) konstrukcije s T profiloma, odprte (po načrtu).                                           </t>
    </r>
    <r>
      <rPr>
        <i/>
        <sz val="10"/>
        <rFont val="Arial CE"/>
        <charset val="238"/>
      </rPr>
      <t>Opomba: dilatacijska rega se zalije s trajno elastično zalivno zmesjo</t>
    </r>
  </si>
  <si>
    <t>0014</t>
  </si>
  <si>
    <t>S58 821</t>
  </si>
  <si>
    <t>Dobava in vgraditev merilnih čepov, vključno navezavo na veljavno nivelmansko mrežo. (na sredino prekladne konstrukcije)</t>
  </si>
  <si>
    <t>0015</t>
  </si>
  <si>
    <t>5.9</t>
  </si>
  <si>
    <t>Zaščitna dela</t>
  </si>
  <si>
    <t>5.9.4</t>
  </si>
  <si>
    <t>Hidroizolacije</t>
  </si>
  <si>
    <t>0016</t>
  </si>
  <si>
    <t>S59 411</t>
  </si>
  <si>
    <t>Priprava podlage – površine cementnega betona z vodnim curkom.</t>
  </si>
  <si>
    <t>0017</t>
  </si>
  <si>
    <t>S59 432</t>
  </si>
  <si>
    <t>Izdelava sprijemne plasti - osnovnega premaza z reakcijsko smolo v dveh ali več slojih in količini od 0,61 do 0,8 kg/m2.</t>
  </si>
  <si>
    <t>0018</t>
  </si>
  <si>
    <t>S59 442</t>
  </si>
  <si>
    <t>Posip sprijemne plasti - osnovnega premaza s posušenim kremenčevim peskom zrnavosti 0,5/1 mm, količina 1,1 do 1,5 kg/m2.</t>
  </si>
  <si>
    <t>0019</t>
  </si>
  <si>
    <t>S59 651</t>
  </si>
  <si>
    <r>
      <t xml:space="preserve">Izdelava hidroizolacije z bitumenskimi trakovi, debelimi 4,5 ali 5 mm, sprijemna plast iz reakcijske smole, v eni plasti.          </t>
    </r>
    <r>
      <rPr>
        <i/>
        <sz val="10"/>
        <rFont val="Arial CE"/>
        <charset val="238"/>
      </rPr>
      <t>Opomba: premostitvena plošča</t>
    </r>
  </si>
  <si>
    <t>0020</t>
  </si>
  <si>
    <t>S59 751</t>
  </si>
  <si>
    <t>0021</t>
  </si>
  <si>
    <t>S59 831</t>
  </si>
  <si>
    <t>GRADBENA IN OBRTNIŠKA DELA SKUPAJ:</t>
  </si>
  <si>
    <t>6.4</t>
  </si>
  <si>
    <t>Oprema za zavarovanje prometa</t>
  </si>
  <si>
    <t>N64 511</t>
  </si>
  <si>
    <t>OPREMA CEST SKUPAJ:</t>
  </si>
  <si>
    <t>7.3</t>
  </si>
  <si>
    <t>Telekomunikacijske naprave</t>
  </si>
  <si>
    <t>S73 371</t>
  </si>
  <si>
    <t>Dobava in vgraditev plastične cevi premera 80 mm v cementni beton hodnika</t>
  </si>
  <si>
    <t>S73 427</t>
  </si>
  <si>
    <t>Izdelava prehodnega revizijskega jaška iz cementnega betona, s kovinskim pokrovom, za cevi, vgrajene v hodnik, zunanje izmere prereza jaška 137/90 cm, globokega 75 cm</t>
  </si>
  <si>
    <t>7.9</t>
  </si>
  <si>
    <t>Preskusi, nadzor, tehnična dokumentacija</t>
  </si>
  <si>
    <t>ur</t>
  </si>
  <si>
    <t>S79 514</t>
  </si>
  <si>
    <t>TUJE STORITVE SKUPAJ:</t>
  </si>
  <si>
    <t>- v popisu del je upoštevan izkop v naklonu 1:1,</t>
  </si>
  <si>
    <t>1.3.1</t>
  </si>
  <si>
    <t>S21 434</t>
  </si>
  <si>
    <t>Izkop vezljive zemljine/zrnate kamnine – 3. kategorije za gradbene jame za objekte, globine 2,1 do 4,0 m – strojno, planiranje dna ročno.</t>
  </si>
  <si>
    <t>S22 113</t>
  </si>
  <si>
    <t>2.3</t>
  </si>
  <si>
    <t>S24 111</t>
  </si>
  <si>
    <t>Vgraditev nasipa iz vezljive zemljine – 3. kategorije (nasipni stožec).</t>
  </si>
  <si>
    <t>S24 612</t>
  </si>
  <si>
    <t>Ureditev planuma nasipa, zasipa, klina ali posteljice iz zrnate kamnine – 3. kategorije.</t>
  </si>
  <si>
    <t>N25 281</t>
  </si>
  <si>
    <t>S25 297</t>
  </si>
  <si>
    <t>3.1</t>
  </si>
  <si>
    <t>3.1.1</t>
  </si>
  <si>
    <t>3.2.1</t>
  </si>
  <si>
    <t>S35 291</t>
  </si>
  <si>
    <t>Dobava in vgraditev predfabriciranega pogreznjenega robnika iz cementnega betona  s prerezom 10/20 cm</t>
  </si>
  <si>
    <t>m</t>
  </si>
  <si>
    <r>
      <t xml:space="preserve">Izdelava dvostranskega vezanega opaža za raven zid, visok 2,1 do 4 m (stene in krila).                                             </t>
    </r>
    <r>
      <rPr>
        <i/>
        <sz val="10"/>
        <rFont val="Arial CE"/>
        <charset val="238"/>
      </rPr>
      <t>Opomba: opaž opornikov in kril; vsi vidni robovi so posneti</t>
    </r>
  </si>
  <si>
    <r>
      <t xml:space="preserve">Izdelava podprtega opaža za ravno ploščo s podporo, visoko 2,1 do 4 m.               </t>
    </r>
    <r>
      <rPr>
        <i/>
        <sz val="10"/>
        <rFont val="Arial CE"/>
        <charset val="238"/>
      </rPr>
      <t>Opomba: premostitvena plošča</t>
    </r>
  </si>
  <si>
    <r>
      <t xml:space="preserve">Izdelava podprtega opaža za stranice ravnih plošč.                                                     </t>
    </r>
    <r>
      <rPr>
        <i/>
        <sz val="10"/>
        <rFont val="Arial CE"/>
        <charset val="238"/>
      </rPr>
      <t>Opomba: bočne stranice opornikov, kril, premostitvene plošče; vsi vidni robovi so posneti</t>
    </r>
  </si>
  <si>
    <t>S53 117</t>
  </si>
  <si>
    <r>
      <t xml:space="preserve">Dobava in vgraditev cementnega betona   C 12/15 v prerez do 0,15 m3/m2-m.                           </t>
    </r>
    <r>
      <rPr>
        <i/>
        <sz val="10"/>
        <rFont val="Arial CE"/>
        <charset val="238"/>
      </rPr>
      <t>Opomba: pusti podbeton korita struge (10cm)</t>
    </r>
  </si>
  <si>
    <t>S53 341</t>
  </si>
  <si>
    <r>
      <t xml:space="preserve">Dobava in vgraditev ojačanega cementnega betona C 30/37 v temeljno ploščo, stopnja izpostavljenosti XC2.                       </t>
    </r>
    <r>
      <rPr>
        <i/>
        <sz val="10"/>
        <rFont val="Arial CE"/>
        <charset val="238"/>
      </rPr>
      <t>Opomba: C30/37; XC2; v/c 0,45; PV-II; Cl 0,2; Dmax16;VB 2</t>
    </r>
  </si>
  <si>
    <r>
      <t xml:space="preserve">Dobava in vgraditev ojačanega cementnega betona C 30/37 v točkovne temelje, stopnja izpostavljenosti XC2.                       </t>
    </r>
    <r>
      <rPr>
        <i/>
        <sz val="10"/>
        <rFont val="Arial CE"/>
        <charset val="238"/>
      </rPr>
      <t>Opomba: C30/37; XC2; v/c 0,45; PV-II; Cl 0,2; Dmax16;VB 2</t>
    </r>
  </si>
  <si>
    <r>
      <t xml:space="preserve">Dobava in vgraditev ojačanega cementnega betona C 30/37 v stene opornikov in krila, stopnja izpostavljenosti XC4/XD3.                                        </t>
    </r>
    <r>
      <rPr>
        <i/>
        <sz val="10"/>
        <rFont val="Arial CE"/>
        <charset val="238"/>
      </rPr>
      <t>Opomba: C30/37; XC4/XD3/XF2; v/c 0,45; PV-II; Cl 0,2; Dmax16; VB 2</t>
    </r>
  </si>
  <si>
    <r>
      <t xml:space="preserve">Dobava in vgraditev ojačanega cementnega betona C 30/37 v prekladno konstrukcijo tipa polne plošče, stopnja izpostavljenosti XC4/XD3.                                          </t>
    </r>
    <r>
      <rPr>
        <i/>
        <sz val="10"/>
        <rFont val="Arial CE"/>
        <charset val="238"/>
      </rPr>
      <t>Opomba: C30/37; XC4/XD3/XF3; v/c 0,45; PV-II; Cl 0,2; Dmax16; VB 2</t>
    </r>
  </si>
  <si>
    <r>
      <t xml:space="preserve">Dobava in vgraditev ojačanega cementnega betona C 30/37 v hodnike in robne vence na premostitvenih objektih in podpornih ali opornih konstrukcijah, stopnja izpostavljenosti XF4/XD3.                    </t>
    </r>
    <r>
      <rPr>
        <i/>
        <sz val="10"/>
        <rFont val="Arial CE"/>
        <charset val="238"/>
      </rPr>
      <t>Opomba: C30/37; XD3/XF4; v/c 0,45; PV-II; Cl 0,2; Dmax16; VB 2</t>
    </r>
  </si>
  <si>
    <t>5.4</t>
  </si>
  <si>
    <t>5.5</t>
  </si>
  <si>
    <t>5.5.1</t>
  </si>
  <si>
    <t>S59 843</t>
  </si>
  <si>
    <t>Zatesnitev dilatacijske rege s trajno elastično zmesjo za stike.</t>
  </si>
  <si>
    <t>0022</t>
  </si>
  <si>
    <t>S59 976</t>
  </si>
  <si>
    <r>
      <t xml:space="preserve">Izdelava stične rege ……… po načrtu.    </t>
    </r>
    <r>
      <rPr>
        <i/>
        <sz val="10"/>
        <rFont val="Arial CE"/>
        <charset val="238"/>
      </rPr>
      <t>Opomba: izvedba elastičnega stika med robnim vencem in asfaltnim voziščem</t>
    </r>
  </si>
  <si>
    <t>Izdelava vmesne tesnilne plasti z enojnim lepljenim bitumenskim trakom debeline 3 mm, s čelnim stikovanjem, poraba bitumenske lepilne zmesi do 1,5 kg/m2 Opomba: zatesnitev rege med krilom in robnim vencem</t>
  </si>
  <si>
    <t>6.1</t>
  </si>
  <si>
    <t>Dobava in vgraditev lesene varnostne ograje, vključno vse elemente, upoštevati ves pritrdilni matrerial. (po načrtu)</t>
  </si>
  <si>
    <t>7.1</t>
  </si>
  <si>
    <t>Elektroenergetski vodi</t>
  </si>
  <si>
    <t>S72 433</t>
  </si>
  <si>
    <t>Dobava in vgraditev cevi iz polivinilklorida, premera 80 mm (PVC 80). (hodnik)</t>
  </si>
  <si>
    <t>7.2</t>
  </si>
  <si>
    <t>S71 111</t>
  </si>
  <si>
    <t>Predhodna dela - Rušitve</t>
  </si>
  <si>
    <t>N13 617</t>
  </si>
  <si>
    <t>Izkop mehke kamnine 4. kategorije za gradbene jame za objekte, globine 1,1 do 2,0 m – strojno, planiranje dna ročno.</t>
  </si>
  <si>
    <t>Vgraditev nasipa iz vezljive zemljine – 3. kategorije (zasip med krili). 15% zasipa iz izkopanega materiala.</t>
  </si>
  <si>
    <r>
      <t xml:space="preserve">Izdelava dvostranskega vezanega opaža za raven zid, visok 2,1 do 4 m (stene in krila).                                             </t>
    </r>
    <r>
      <rPr>
        <i/>
        <sz val="10"/>
        <rFont val="Arial CE"/>
        <charset val="238"/>
      </rPr>
      <t>Opomba: opaž opornikov in kril; vsi vidni robovi so posneti, opaž zunanjih betonov za vidni beton VBII</t>
    </r>
  </si>
  <si>
    <t>S51 613</t>
  </si>
  <si>
    <r>
      <t xml:space="preserve">Izdelava podprtega opaža za ravno ploščo s podporo, visoko 4,1 do 6 m.               </t>
    </r>
    <r>
      <rPr>
        <i/>
        <sz val="10"/>
        <rFont val="Arial CE"/>
        <charset val="238"/>
      </rPr>
      <t>Opomba: premostitvena plošča, opaž za vidni beton VBII</t>
    </r>
  </si>
  <si>
    <r>
      <t xml:space="preserve">Izdelava podprtega opaža za stranice ravnih plošč.                                                     </t>
    </r>
    <r>
      <rPr>
        <i/>
        <sz val="10"/>
        <rFont val="Arial CE"/>
        <charset val="238"/>
      </rPr>
      <t>Opomba: bočne stranice opornikov, kril, premostitvene plošče; vsi vidni robovi so posneti, opaž za vidni beton VBII</t>
    </r>
  </si>
  <si>
    <t>0023</t>
  </si>
  <si>
    <t>Dobava in vgraditev cevi iz polivinilklorida, premera 80 mm (PVC 80). (hodnika)</t>
  </si>
  <si>
    <t>S76 111</t>
  </si>
  <si>
    <t>Prestavitev vodovoda z izdelavo projektne dokumentacije</t>
  </si>
  <si>
    <t>- vzdrževanje in čiščenje gradbišča,</t>
  </si>
  <si>
    <t>- v popisu del je upoštevan kontaktni izkop v naklonu 2:1 (glej karakteristični prečni prerez),</t>
  </si>
  <si>
    <t>- v popisu so upoštevani izkopi od spodnjega ustroja navzdol,</t>
  </si>
  <si>
    <t>1.</t>
  </si>
  <si>
    <t>2.</t>
  </si>
  <si>
    <t>3.</t>
  </si>
  <si>
    <t>ODVODNJAVANJE</t>
  </si>
  <si>
    <t>4.</t>
  </si>
  <si>
    <t>5.</t>
  </si>
  <si>
    <t>6.</t>
  </si>
  <si>
    <t>7.</t>
  </si>
  <si>
    <t>Postavitev in zavarovanje profilov za zakoličbo objekta s površino nad 100 m2.</t>
  </si>
  <si>
    <t>S21 323</t>
  </si>
  <si>
    <r>
      <t xml:space="preserve">Izkop vezljive zemljine/zrnate kamnine - 3. kategorije za temelje, kanalske rove, prepuste, jaške in drenaže, širine do 1,0 m in globine 1,1 do 2,0 m.          </t>
    </r>
    <r>
      <rPr>
        <i/>
        <sz val="10"/>
        <rFont val="Arial CE"/>
        <charset val="238"/>
      </rPr>
      <t>Opomba: izkop za cevi za izpust zaledne vode iz drenažnih cevi</t>
    </r>
  </si>
  <si>
    <r>
      <t>Izkop vezljive zemljine/zrnate kamnine – 3. kategorije za gradbene jame za objekte, globine 2,1 do 4,0 m – strojno, planiranje dna ročno.</t>
    </r>
    <r>
      <rPr>
        <i/>
        <sz val="10"/>
        <rFont val="Arial"/>
        <family val="2"/>
        <charset val="238"/>
      </rPr>
      <t xml:space="preserve">                              Opomba: izkop gradbene jame</t>
    </r>
  </si>
  <si>
    <t>S21 435</t>
  </si>
  <si>
    <r>
      <t xml:space="preserve">Izkop mehke kamnine – 4. kategorije za gradbene jame za objekte, globine 2,1 do 4,0 m – strojno, planiranje dna ročno.                                           </t>
    </r>
    <r>
      <rPr>
        <i/>
        <sz val="10"/>
        <rFont val="Arial"/>
        <family val="2"/>
        <charset val="238"/>
      </rPr>
      <t>Opomba: izkop gradbene jame</t>
    </r>
  </si>
  <si>
    <r>
      <t xml:space="preserve">Ureditev planuma temeljnih tal zrnate kamnine - 3. kategorije.             </t>
    </r>
    <r>
      <rPr>
        <i/>
        <sz val="10"/>
        <rFont val="Arial"/>
        <family val="2"/>
        <charset val="238"/>
      </rPr>
      <t>Opomba: planum temeljnih tal</t>
    </r>
  </si>
  <si>
    <t>Ločilne, drenažne in filtrske plasti ter delovni plato</t>
  </si>
  <si>
    <t>S23 331</t>
  </si>
  <si>
    <t>N24 214</t>
  </si>
  <si>
    <r>
      <t xml:space="preserve">Zasip z zrnato kamnino - 3. kategorije pridobljen iz izkopa (zasip za podporno konstrukcijo). Komprimiranje z lahkimi do srednje težkimi stroji v slojih po 30 cm.                                            </t>
    </r>
    <r>
      <rPr>
        <i/>
        <sz val="10"/>
        <rFont val="Arial CE"/>
        <charset val="238"/>
      </rPr>
      <t>Opomba: cona A: Evd&gt;30MPa (Ev2&gt;60MPa) - 98% po Proctorju; cona B: Evd&gt;25MPa (Ev2&gt;45MPa) - 95% po Proctorju</t>
    </r>
  </si>
  <si>
    <t>Zasip z zrnato kamnino - 3. kategorije pridobljen iz izkopa (zasip pred podporno konstrukcijo).</t>
  </si>
  <si>
    <t>N24 219</t>
  </si>
  <si>
    <r>
      <t xml:space="preserve">Zasip z zrnato kamnino - 3. kategorije pridobljen gramoznice (zasip za podporno konstrukcijo). Komprimiranje z lahkimi do srednje težkimi stroji </t>
    </r>
    <r>
      <rPr>
        <sz val="10"/>
        <rFont val="Arial CE"/>
        <charset val="238"/>
      </rPr>
      <t xml:space="preserve">v slojih po 30 cm.                                            </t>
    </r>
    <r>
      <rPr>
        <i/>
        <sz val="10"/>
        <rFont val="Arial CE"/>
        <charset val="238"/>
      </rPr>
      <t>Opomba: cona A: Evd&gt;30MPa (Ev2&gt;60MPa) - 98% po Proctorju; cona B: Evd&gt;25MPa (Ev2&gt;45MPa) - 95% po Proctorju</t>
    </r>
  </si>
  <si>
    <t>N25 112</t>
  </si>
  <si>
    <r>
      <t xml:space="preserve">Humuziranje brežine brez valjanja, v debelini do 15 cm (strojno) in planiranje.                                          </t>
    </r>
    <r>
      <rPr>
        <i/>
        <sz val="10"/>
        <rFont val="Arial"/>
        <family val="2"/>
        <charset val="238"/>
      </rPr>
      <t>Opomba: teren pred objektom</t>
    </r>
  </si>
  <si>
    <t>N25 236</t>
  </si>
  <si>
    <r>
      <t xml:space="preserve">Zaščita brežine z brizganim betonom debeline 10 cm in mrežo Q424.         </t>
    </r>
    <r>
      <rPr>
        <i/>
        <sz val="10"/>
        <rFont val="Arial"/>
        <family val="2"/>
        <charset val="238"/>
      </rPr>
      <t>Opomba: po potrebi glede na dogovor z geomehanikom</t>
    </r>
  </si>
  <si>
    <t>2.6</t>
  </si>
  <si>
    <t>Globinsko odvodnjavanje - drenaže</t>
  </si>
  <si>
    <t>N42 136</t>
  </si>
  <si>
    <t>Dobava in izdelava drenaže za zidom z gibljivimi plastičnimi cevmi premera 16 cm. Postavka vsebuje tudi izvedbo podložnega betona (beton C12/15).</t>
  </si>
  <si>
    <t>S42 433</t>
  </si>
  <si>
    <t>Dobava in izdelava izcednice (barbakane) iz gibljive plastične cevi, premera 10 cm, dolžine nad 100 cm.</t>
  </si>
  <si>
    <t>Globinsko odvodnjavanje - kanalizacija</t>
  </si>
  <si>
    <t>N43 114</t>
  </si>
  <si>
    <t>Dobava in izdelava kanalizacije iz cevi iz polipropilena, vgrajenih na planumu izkopa, premera 16 cm, v globini do 1,0 m.</t>
  </si>
  <si>
    <t>ODVODNJAVANJE SKUPAJ:</t>
  </si>
  <si>
    <t>4.1</t>
  </si>
  <si>
    <t>Izdelava podprtega opaža za ravne temelje.</t>
  </si>
  <si>
    <t>N51 711</t>
  </si>
  <si>
    <t>Izdelava podprtega opaža krone zidu na premostitvenem, opornem in podpornem objektu.</t>
  </si>
  <si>
    <t>N51 712</t>
  </si>
  <si>
    <t>Izdelava podprtega opaža kape zidu (robnega venca) na premostitvenem, opornem in podpornem objektu.</t>
  </si>
  <si>
    <t>4.2</t>
  </si>
  <si>
    <t>Dobava in postavitev rebrastih žic iz visokovrednega naravno trdega jekla B 500B s premerom do 12 mm, za enostavno ojačitev.</t>
  </si>
  <si>
    <t>4.3</t>
  </si>
  <si>
    <t>S53 252</t>
  </si>
  <si>
    <r>
      <t xml:space="preserve">Dobava in vgraditev ojačanega cementnega betona C 30/37 v prerez od 0,16 do 0,30 m3/m2-m.             </t>
    </r>
    <r>
      <rPr>
        <i/>
        <sz val="10"/>
        <rFont val="Arial CE"/>
        <charset val="238"/>
      </rPr>
      <t>Opomba: AB kapa zidu, stopnja izpostavljenosti XC4/XF3</t>
    </r>
  </si>
  <si>
    <t>S53 253</t>
  </si>
  <si>
    <r>
      <t xml:space="preserve">Dobava in vgraditev ojačanega cementnega betona C 30/37 v prerez od 0,31 do 0,50 m3/m2-m.                     </t>
    </r>
    <r>
      <rPr>
        <i/>
        <sz val="10"/>
        <rFont val="Arial CE"/>
        <charset val="238"/>
      </rPr>
      <t>Opomba: AB krona, stopnja izpostavljenosti XC4/XF3</t>
    </r>
  </si>
  <si>
    <t>N53 901</t>
  </si>
  <si>
    <t>Dobava in izvedba kamnite zložbe z vgrajevanjem kamna in betona v razmerju 60% - 40%, kamni zmrzlinsko odporni in dimenzij 30-70 cm, kamnita brežina obdelana v ustreznem naklonu, polnjenje prostorov med kamni z betonom C25/30, fuge so obdelane s cementno malto, obračun po m3 izvedene kamnite zložbe. Postavka vsebuje tudi izvedbo betonskega temelja (beton C25/30).</t>
  </si>
  <si>
    <t>S56 533</t>
  </si>
  <si>
    <r>
      <t xml:space="preserve">Dobava in vgraditev injekcijskih IBO sider nosilnost 250 kN, dolžine 6 m (z vsemi pomožnimi elementi).                                                 </t>
    </r>
    <r>
      <rPr>
        <i/>
        <sz val="10"/>
        <rFont val="Arial CE"/>
        <charset val="238"/>
      </rPr>
      <t>Opomba: po potrebi glede na dogovor z geomehanikom</t>
    </r>
  </si>
  <si>
    <t>4.5</t>
  </si>
  <si>
    <t>S59 946</t>
  </si>
  <si>
    <r>
      <t xml:space="preserve">Izdelava dilatacijske rege po načrtu.     </t>
    </r>
    <r>
      <rPr>
        <i/>
        <sz val="10"/>
        <rFont val="Arial CE"/>
        <charset val="238"/>
      </rPr>
      <t>Opomba: AB kapa zidu</t>
    </r>
  </si>
  <si>
    <t>S64 511</t>
  </si>
  <si>
    <t>Dobava in vgraditev lesene varnostne ograje, vključno vse elemente, za nivo zadrževanja N1 in za delovno širino W1 (po detajlu iz projekta). Ograja višine 1,20 m.</t>
  </si>
  <si>
    <t>Projekt:1214P2a Podporna konstrukcija PK-2 na odseku 39 in 40 DKP</t>
  </si>
  <si>
    <t>PODPORNA KONSTRUKCIJA PK2</t>
  </si>
  <si>
    <t>Prečni profili, _x000D_
odsek 39 = 15 kom, _x000D_
odsek 40 = 11 kom</t>
  </si>
  <si>
    <t>Porušitev obstoječega kamnitega zidca med profili C1 in C2, v dolžini cca. 10 m.</t>
  </si>
  <si>
    <t>S 1 2 476</t>
  </si>
  <si>
    <t xml:space="preserve">Porušitev in odstranitev zidu iz cementnega betona </t>
  </si>
  <si>
    <t>Parapetni zidec nad oblogo med profili C4 in C10</t>
  </si>
  <si>
    <t>S 1 2 493</t>
  </si>
  <si>
    <t>Porušitev in odstranitev kamnite zložbe, izvedene v suho</t>
  </si>
  <si>
    <t>Zložba med profili C12-C16</t>
  </si>
  <si>
    <t>2.4 Predhodna dela pri popravilu objektov</t>
  </si>
  <si>
    <t>S 1 4 841</t>
  </si>
  <si>
    <t>S 2 1 434</t>
  </si>
  <si>
    <t xml:space="preserve">Ločilni geosintetik na brežini izkopa_x000D_
</t>
  </si>
  <si>
    <t>Drenažni zasip zaledja v širini 50 cm, z enofrakcijskim gramozom 8-16 mm.</t>
  </si>
  <si>
    <t>S 2 5 281</t>
  </si>
  <si>
    <t>Zašcita brežine s kamnito zložbo, izvedeno s cementnim betonom</t>
  </si>
  <si>
    <t>Obloga brežine na čelni strani zidu, se navezuje na obstoječo oblogo zidu. Kamen 40 cm na podložnem betonu C16/20 15 cm.</t>
  </si>
  <si>
    <t>S 2 5 293</t>
  </si>
  <si>
    <t>Peta širine 50 cm in višine 100 cm</t>
  </si>
  <si>
    <t>Postavljen vertikalno!</t>
  </si>
  <si>
    <t>S 4 2 156</t>
  </si>
  <si>
    <t>Premer 80 cm</t>
  </si>
  <si>
    <t>Opaž AB vezne grede in AB venca na KZ in nadgradnji zidu</t>
  </si>
  <si>
    <t>Armatura B500B!</t>
  </si>
  <si>
    <t>S 5 3 139</t>
  </si>
  <si>
    <t>Dobava in vgraditev cementnega betona C30/37 v prerez nad 0,50 m3/m2-m1</t>
  </si>
  <si>
    <t>Beton C30/37 XF4 XD3 PV-II D16 S4 v nadgradnjo obstoječega zidu</t>
  </si>
  <si>
    <t>6.5 Dela pri popravilu objektov</t>
  </si>
  <si>
    <t>S 5 5 541</t>
  </si>
  <si>
    <t>Količina ocenjena 0,25 m2/m1 zidu, obračun po izmerah!</t>
  </si>
  <si>
    <t>S 5 5 561</t>
  </si>
  <si>
    <t>6.6 Ključavničarska dela in dela v jeklu</t>
  </si>
  <si>
    <t>6.7 Zaščitna dela</t>
  </si>
  <si>
    <t>S 5 9 411</t>
  </si>
  <si>
    <t>Priprava podlage - površine cementnega betona z vodnim curkom</t>
  </si>
  <si>
    <t>Obstoječi zid, priprava podlage</t>
  </si>
  <si>
    <t>7.2 Preizkus, nadzor in tehnična dokumentacija</t>
  </si>
  <si>
    <t>Ureditev DKP D3 -Dravska kolesarska povezava v območju Občine Radlje ob Dravi in Občine Podvelka – odsek št. 37 do odsek št. 44</t>
  </si>
  <si>
    <t>Ureditev cestne razsvetljave, NN prikjučka in zaščite EE omrežja</t>
  </si>
  <si>
    <t xml:space="preserve">Številka načrta : </t>
  </si>
  <si>
    <t>5729-4/19 - CR</t>
  </si>
  <si>
    <t>RS, Ministrstvo za infrastrukturo, DRSI</t>
  </si>
  <si>
    <t>Tržaška cesta 19, 1000 Ljubljana</t>
  </si>
  <si>
    <t>GRADBENA DELA</t>
  </si>
  <si>
    <t>KABELSKI RAZVOD</t>
  </si>
  <si>
    <t>KANDELABRI IN SVETILKE</t>
  </si>
  <si>
    <t>RAZDELILNIKI</t>
  </si>
  <si>
    <t>UREDITEV NN PRIKLJUČKA</t>
  </si>
  <si>
    <t>OSTALE STORITVE</t>
  </si>
  <si>
    <t>S K U P A J :</t>
  </si>
  <si>
    <t>Opomba!</t>
  </si>
  <si>
    <t>* V popisih so zajeta vsa potrebna, tudi pomožna in pripravljalna dela, vključno s potrebnim materialom in sredstvi za izdelavo - izvedbo posamezne postavke</t>
  </si>
  <si>
    <t>Poz.</t>
  </si>
  <si>
    <t>Naziv dela in materiala</t>
  </si>
  <si>
    <t>kol</t>
  </si>
  <si>
    <t>ME</t>
  </si>
  <si>
    <t>Cena (Eur)</t>
  </si>
  <si>
    <t>Skupaj (Eur)</t>
  </si>
  <si>
    <t xml:space="preserve"> </t>
  </si>
  <si>
    <t>Zakoličba trase CR in NN priključka</t>
  </si>
  <si>
    <t>Zakoličba obstoječe kabelske trase SN in NN vodov</t>
  </si>
  <si>
    <t>Izkop jarka globine 1.1 m in 0.4 m širine; zasutje z utrjevanjem po plasteh; povrnitev v obstoječe stanje</t>
  </si>
  <si>
    <t>Izkop jarka globine 1.1 m in 0.4 m širine za potrebe EE kabelske kanalizacije za cev DWP 110 mm; zasutje z utrjevanjem po plasteh; povrnitev v obstoječe stanje</t>
  </si>
  <si>
    <t>Zaščita kabelske kanalizacije pri prečkanju povoznih površin - obbetoniranje cevi z betonom 
C 16/20 -  0,1m3/m1</t>
  </si>
  <si>
    <t>Dobava in vgradnja v izkopan rov; pocinkan valjanec FeZn 25x4mm</t>
  </si>
  <si>
    <t>Dobava križna sponka 60x60 in izdelava križnih stikov</t>
  </si>
  <si>
    <t>kpl</t>
  </si>
  <si>
    <t>Dobava in vgradnja v izkopan rov; opozorilni trak</t>
  </si>
  <si>
    <t>Dobava in vgradnja v izkopan DWP cev fi 110 mm</t>
  </si>
  <si>
    <t>Dobava cevi in zaščita NN kabla v jarku: DWP cev fi 110 mm</t>
  </si>
  <si>
    <t>(dobava in montaža/polaganje)</t>
  </si>
  <si>
    <t>Izdelava kabelskih končnikov glava - glava EPKT za 185-300 mm2  in priključitev kabla E-AY2Y-J 4x240+1,5 mm2  v  razdelilniku PS PMO</t>
  </si>
  <si>
    <t>Izdelava kabelskih končnikov in priključitev kablov NAYY-J 5x16 mm2 v kandelabru in razdelilcu</t>
  </si>
  <si>
    <t>Natikanje prerezane DWP cevi fi 110 mm na obstoječ NN kablovod</t>
  </si>
  <si>
    <t>(dobava in montaža)</t>
  </si>
  <si>
    <t xml:space="preserve">Dobava in montaža cestne LED svetilke, zaščitene pred prahom in vlago IP66, zaščita proti udarcem IK08, klasa 2 električne zaščite, ohišje iz tlačno ulitega aluminija, natik navpično na kandelaber debeline od 42mm do 60mm, natik na krak s strani debeline 42mm do 60mm, kot natika 0°, zamenljiv in nadgradljiv optični modul, optika ME, možnost regulacije 50%, 7000 lm izhodnega svetlobnega toka svetilke, moč svetilke 61W, barvna temperatura vira 3000K, indeks barvnega videza 70. (kot npr.:Grah Lighting, Aerolite LSL M 7000 lm 61W) ali enakovredna svetilka </t>
  </si>
  <si>
    <t xml:space="preserve">Dobava in montaža cestne LED svetilke, zaščitene pred prahom in vlago IP66, zaščita proti udarcem IK08, klasa 2 električne zaščite, ohišje iz tlačno ulitega aluminija, natik navpično na kandelaber debeline od 42mm do 60mm, natik na krak s strani debeline 42mm do 60mm, kot natika 0°, zamenljiv in nadgradljiv optični modul, optika ME, možnost regulacije 50%, 9500 lm izhodnega svetlobnega toka svetilke, moč svetilke 73W, barvna temperatura vira 4000K, indeks barvnega videza 70. (kot npr.:Grah Lighting, Aerolite LSL L 9500 lm 73W, 4000K) ali enakovredna svetilka </t>
  </si>
  <si>
    <t>Izdelava priključka ozemljitve na drog z  FeZn 25x4 mm (2,5 m)</t>
  </si>
  <si>
    <t>Dobava in montaža priključno varovalnega elementa PVE4/25-1</t>
  </si>
  <si>
    <t>varovalni element 00.ST6 kpl. z varovalkami 1x25A</t>
  </si>
  <si>
    <t>direktni enofazni dvosmerni števec delovne in jalove energije z notranjo uro razreda A za delovno in 2 za jalovo energijo z  G3-PLC komunikacijskim vmesnikom</t>
  </si>
  <si>
    <t>odvodnik prenapetosti
razred I
Uc=230 V, Up=2 kV, In=25 kA, 
Iimp=12,5 kA, 10/350 µs</t>
  </si>
  <si>
    <t>zbiralke L1,L2,L3, PEN 30x5mm dolžine 60cm</t>
  </si>
  <si>
    <t>tipska ključavnica elektro</t>
  </si>
  <si>
    <t>napisne ploščice, oznake ter drobni in vezni material</t>
  </si>
  <si>
    <t>Ostali drobni in vezni material</t>
  </si>
  <si>
    <t>glavno stikalo 40A/3p; na DIN letev</t>
  </si>
  <si>
    <t>odvodnik prenapetosti; razred II</t>
  </si>
  <si>
    <t xml:space="preserve">kontaktor kot npr.:  
Schrack K3-22, 230V </t>
  </si>
  <si>
    <t>inštalacijski odklopnik 1 pol B6A; 10kA</t>
  </si>
  <si>
    <t>inštalacijski odklopnik 1 pol C10A; 10kA</t>
  </si>
  <si>
    <t>krmilno stikalo preklopno 1-0-2; 10A; kot npr: Schrack tip CG8A210 VE21 za vgradnjo na letev</t>
  </si>
  <si>
    <t>svetlobni avtomat ISLALUX 80 komplet s fotocelico</t>
  </si>
  <si>
    <t>tipska ključavnica</t>
  </si>
  <si>
    <t xml:space="preserve">Prerez obstoječega NN KB E-AY2Y 4x240+1,5 mm2 </t>
  </si>
  <si>
    <t xml:space="preserve">vzankanje predvidene PS PMO med obstoječ NN KB NN KB E-AY2Y 4x240+1,5 mm20 </t>
  </si>
  <si>
    <t>Geodetska meritev vertikalnega varnostnega odmika pri križanju obstoječega NN omrežja in cestišča ter predaja geodetskega posnetka upravljalcu EE omrežja</t>
  </si>
  <si>
    <t xml:space="preserve">MERITVE ZAŠČITE PROTI UDARU ELEKTRIČNEGA TOKA, IZOLACIJSKE TRDNOSTI KABELSKIH VODNIKOV, GALVANSKIH POVEZAV KOVINSKIH MAS, PONIKALNE UPORNOSTI, </t>
  </si>
  <si>
    <t>NADZOR ELEKTRODISTRIBUCIJE IN STIKALNE MANIPULACIJE PRI PRIKLOPU OBJEKTA</t>
  </si>
  <si>
    <t>ZAKOLIČBA OBSTOJEČIH KOMUNALNIH VODOV</t>
  </si>
  <si>
    <t>PROJEKTANTSKI NADZOR</t>
  </si>
  <si>
    <t>enota</t>
  </si>
  <si>
    <t>količina</t>
  </si>
  <si>
    <t>cena/enoto</t>
  </si>
  <si>
    <t>skupaj</t>
  </si>
  <si>
    <t>I.</t>
  </si>
  <si>
    <t>Izvedba sondažnega izkopa za ugotovitev točne lege vodovoda (na različnih odsekih DKP).</t>
  </si>
  <si>
    <t>kom</t>
  </si>
  <si>
    <t xml:space="preserve"> PREDDELA SKUPAJ</t>
  </si>
  <si>
    <t>II.</t>
  </si>
  <si>
    <t>GRADBENA DELA SKUPAJ</t>
  </si>
  <si>
    <t xml:space="preserve">PREDDELA </t>
  </si>
  <si>
    <t xml:space="preserve">SKUPAJ </t>
  </si>
  <si>
    <t>Količenje cevovoda z niveliranjem nivelete in zavarovanjem zakoličene trase</t>
  </si>
  <si>
    <t>Postavitev in zavarovanje prečnih profilov iz desk 2,5x20x350 cm na lesenih količkih 8x8x250</t>
  </si>
  <si>
    <t>Opomba: Kot gradbena dela se upoštevajo vsa dela,  ki so potrebna za izvedbo vodovoda in se prilagodijo dejanski rešitvi glede na obstoječi vodovod po sondiranju</t>
  </si>
  <si>
    <r>
      <t>m</t>
    </r>
    <r>
      <rPr>
        <vertAlign val="superscript"/>
        <sz val="10"/>
        <rFont val="Tahoma"/>
        <family val="2"/>
        <charset val="238"/>
      </rPr>
      <t>3</t>
    </r>
  </si>
  <si>
    <t xml:space="preserve">Fino planiranje dna jarka v niveleto (po projektu) vsled pravilne lege cevi          </t>
  </si>
  <si>
    <r>
      <t>m</t>
    </r>
    <r>
      <rPr>
        <vertAlign val="superscript"/>
        <sz val="10"/>
        <rFont val="Tahoma"/>
        <family val="2"/>
        <charset val="238"/>
      </rPr>
      <t>2</t>
    </r>
  </si>
  <si>
    <t>Izdelava peščene posteljice deb. 10 cm iz peščenega materiala granulacije 0-16 mm</t>
  </si>
  <si>
    <t>Strojni zasip izkopa do višine 30 cm nad temenom cevi z drobno peščenim materialom  granulacije 0-16 mm, (spojna mesta se pustijo nezasipana) z nabijanjem pred tlačno preizkušnjo.</t>
  </si>
  <si>
    <t>Vgradnja izkopanega materiala in zasip vodovodne trase po izvršeni tlačni preizkušnji v več plasteh po 30 cm s komprimiranjem do ustrezne zbitosti, do spodnje ureditve tampona kolesarske poti.</t>
  </si>
  <si>
    <t>2.7</t>
  </si>
  <si>
    <t>III.</t>
  </si>
  <si>
    <t>MONTAŽNA DELA</t>
  </si>
  <si>
    <t xml:space="preserve">Dobava, montaža in polaganje cevi iz PE100 RC, za nazivni tlak NP 16 bar, 6 m palice, za čelno in elektro-fuzijsko varjenje, vključno pomožni material za montažo .
</t>
  </si>
  <si>
    <t>d 140 mm</t>
  </si>
  <si>
    <t xml:space="preserve">Univerzalna dvojna spojka  MJ3007, DN125, PN 16 </t>
  </si>
  <si>
    <t>3.3</t>
  </si>
  <si>
    <t>Dobava in polaganje indikatorskega opozorilnega traku  nad cevovodom</t>
  </si>
  <si>
    <t>3.4</t>
  </si>
  <si>
    <t>Priključitev projektiranega cevovoda na obstoječi cevovod, vključno z vsemi potrebnimi fazonskimi komadi za čelno in elektro-fuzijsko varjenje</t>
  </si>
  <si>
    <t>KOLENO 45° PE 100 SDR 11, d 140 mm</t>
  </si>
  <si>
    <t>MONTAŽNA DELA SKUPAJ</t>
  </si>
  <si>
    <t>IV.</t>
  </si>
  <si>
    <t>ZAKLJUČNA DELA</t>
  </si>
  <si>
    <t>Dezinfekcija cevovoda</t>
  </si>
  <si>
    <t>Kataster položenih vodov</t>
  </si>
  <si>
    <t>ZAKLJUČNA DELA SKUPAJ</t>
  </si>
  <si>
    <t>- T kos DN125/80, PN 16 z vrtljivo prirobnico</t>
  </si>
  <si>
    <t>Univerzalna dvojna spojka  MJ3057, DN125, PN 16</t>
  </si>
  <si>
    <t xml:space="preserve">- Zasun EURO 20 NG tip 23 PN16, z vgradno garnituro in cestno kapo. </t>
  </si>
  <si>
    <t>- FF kos DN80, PN 16 (500mm)</t>
  </si>
  <si>
    <t>- N kos DN80, PN 16 z vrtljivo prirobnico</t>
  </si>
  <si>
    <t>- FF kos DN80, PN 16 z vrtljivo prirobnico  (1000mm)</t>
  </si>
  <si>
    <t>- Nadzemni hidrant DN80, povratni</t>
  </si>
  <si>
    <t>kanalizacija (odsek 37)</t>
  </si>
  <si>
    <t>Količenje tlačnega kanalizacijskega cevovoda po podatkih upravljavca in zavarovanjem zakoličene trase (na odseku 37, med profili A1 in A4). Odseki, kjer kanalizacijski vod predvidoma poteka pod kolesarsko potjo.</t>
  </si>
  <si>
    <t>Izvedba sondažnega izkopa za ugotovitev točne lege kanalizacijskega voda.</t>
  </si>
  <si>
    <t>Zaščita tlačnega cevovoda pri gradnji podporne konstrukcije z opaževanjem in podpiranjem.</t>
  </si>
  <si>
    <t>SKUPNA REKAPITULACIJA</t>
  </si>
  <si>
    <t>KOLESARSKE POTI-CELOTNA TRASA</t>
  </si>
  <si>
    <t>PODPORNE KONSTRUKCIJE -PK1</t>
  </si>
  <si>
    <t>PODPORNE KONSTRUKCIJE -PK2</t>
  </si>
  <si>
    <t>PODPORNE KONSTRUKCIJE -PK3</t>
  </si>
  <si>
    <t>PODPORNE KONSTRUKCIJE -PK4</t>
  </si>
  <si>
    <t>PREPUST PREKO POTOKA G</t>
  </si>
  <si>
    <t>PREPUST PREKO POTOKA J</t>
  </si>
  <si>
    <t>PREPUST PREKO POTOKA L</t>
  </si>
  <si>
    <t>CESTNA RAZSVETLJAVA</t>
  </si>
  <si>
    <t>TK-VODI</t>
  </si>
  <si>
    <t>12 497</t>
  </si>
  <si>
    <t>Porušitev in odstranitev elementa (temelj, stena, plošča) iz cementnega betona</t>
  </si>
  <si>
    <t>32 666</t>
  </si>
  <si>
    <t>43 131</t>
  </si>
  <si>
    <t>Izdelava kanalizacije iz cevi iz polipropilena, vključno s podložno plastjo iz cementnega betona, premera 15 cm, v globini do 1,0 m</t>
  </si>
  <si>
    <t>44 432</t>
  </si>
  <si>
    <t>Izdelava jaška iz polipropilena, krožnega prereza s premerom 50 cm, globokega 1,0 do 1,5 m</t>
  </si>
  <si>
    <t>5 GRADBENA IN OBRTNIŠKA DELA</t>
  </si>
  <si>
    <t>N58 176</t>
  </si>
  <si>
    <t>Dobava in vgraditev zaščitne jeklene ograje, visoke 1 m, s paneli širokimi 1 m, vključno s stebri in pritrditvijo na krilni zid HE Vuhred na eni strani ter varovalno ograjo na kamniti zložbi na drugi strani</t>
  </si>
  <si>
    <t>N58 629</t>
  </si>
  <si>
    <t>N58 630</t>
  </si>
  <si>
    <t>Dobava in vgraditev lopute za prehod živali na vrata iz nerjavečega jekla svetle višine 45 cm in širine min 60 cm.</t>
  </si>
  <si>
    <t>Izdelava nasipa iz zrnate kamnine 3 kategorije - iz izkopa</t>
  </si>
  <si>
    <t>29 131</t>
  </si>
  <si>
    <t>Razprostiranje odvečne plodne zemljine - 1. kategorije</t>
  </si>
  <si>
    <t>36 113</t>
  </si>
  <si>
    <t>Izdelava bankine iz gramoza ali naravno zdrobljenega kamnitega materiala, široke do 1,00 m</t>
  </si>
  <si>
    <t>45 114</t>
  </si>
  <si>
    <t>Izdelava prepusta krožnega prereza iz cevi iz cementnega betona s premerom 60 cm</t>
  </si>
  <si>
    <t>45 215</t>
  </si>
  <si>
    <t>Izdelava poševne vtočne ali iztočne glave prepusta krožnega prereza iz cementnega betona s premerom 60 cm</t>
  </si>
  <si>
    <t>44 243</t>
  </si>
  <si>
    <t>Izdelava jaška iz cementnega betona, izmere prereza 100/100 cm, globokega 1,5 do 2,0 m</t>
  </si>
  <si>
    <t>Izdelava jaška iz cementnega betona, izmere prereza 120/120 cm, globokega 1,5 do 2,0 m</t>
  </si>
  <si>
    <t>45 116</t>
  </si>
  <si>
    <t>Izdelava prepusta krožnega prereza iz cevi iz cementnega betona s premerom 100 cm</t>
  </si>
  <si>
    <t>15</t>
  </si>
  <si>
    <t>Izdelava poševne vtočne ali iztočne glave prepusta krožnega prereza iz cementnega betona s premerom 100 cm</t>
  </si>
  <si>
    <t>N66 950</t>
  </si>
  <si>
    <t>Dobava in pritrditev okroglega prometnega znaka, podloga iz aluminijaste pločevine, znak z odsevno folijo RA2, premera 600 mm</t>
  </si>
  <si>
    <t>SKUPAJ</t>
  </si>
  <si>
    <t>DDV 22%</t>
  </si>
  <si>
    <t>SKUPAJ Z DDV</t>
  </si>
  <si>
    <t>GRADBENO OBRTNIŠKA DELA</t>
  </si>
  <si>
    <t>Vrednost (€) 
brez DDV</t>
  </si>
  <si>
    <t xml:space="preserve">Skupaj: </t>
  </si>
  <si>
    <t>16</t>
  </si>
  <si>
    <t>17</t>
  </si>
  <si>
    <t>18</t>
  </si>
  <si>
    <t>19</t>
  </si>
  <si>
    <t>Ureditev DKP D3 -Dravska kolesarska povezava v območju Občine Radlje ob Dravi in Občine Podvelka – odsek št. 37 do odsek št. 44
ZAŠČITA IN UREDITEV TK OMREŽJA</t>
  </si>
  <si>
    <t>5729-4/19 - TK</t>
  </si>
  <si>
    <t xml:space="preserve">Direkcija RS za infrastrukturo, </t>
  </si>
  <si>
    <t>MATERIAL VEČJE VREDNOSTI</t>
  </si>
  <si>
    <t>MERITVE</t>
  </si>
  <si>
    <t>TEHNIČNA DOKUMENTACIJA</t>
  </si>
  <si>
    <t>Izdelava 1x1 (1x1) cevne kab. kanalizacije (TELEKOM) iz cevi fi 110mm  na globini 0.8 m oz. 1,2 m na obdelovalnih površinah in 0,6 m v zemljišču V. ktg. (vrh zgornjega roba cevi), izkop v zemljišču III. do V. ktg., dobava peska (granul. 4-8 mm) za zaščito obstoječih TK zemeljskih vodov Telekom Slovenije, d.d.</t>
  </si>
  <si>
    <t>Izdelava kabelske kanalizacije za potrebe Telekom Slovenije, d.d. iz cevi malega premera (dvojček) 2x50mm,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metaliziranega traku, in vgradnja markerjev, nakladanje in odvoz odvečnega materiala ter stroški začasne in končne deponije, čiščenje trase, z dobavo cevi, markerjev in traka</t>
  </si>
  <si>
    <t>Ročni izkop kabelskega jarka širine 0,3 m v zemljišču III.-V. kategorije, zasip kanala z utrjevanjem z vibracijsko ploščo (žabico) v slojih po 20-25 cm, nakladanje in odvoz odvečnega materiala ter stroški začasne in končne deponije, čiščenje trase, (uporablja se samo kadar teren ni dostopen za stroj ali je to zahteva lastnika zemljišča) globina do 0,9 m</t>
  </si>
  <si>
    <t>Dobava in ročno vgrajevanje betona C12/15 za obbetoniranje kabelske kanalizacije</t>
  </si>
  <si>
    <t>Dodatek za montažo lahkega LŽ pokrova pri jaških iz betonske cevi z napisom TELEKOM</t>
  </si>
  <si>
    <t>Prilagoditev nivojev pokrovov obstoječih jaškov novemu stanju</t>
  </si>
  <si>
    <t>Dobava in polaganje PVC opozorilnega traku 'POZOR TELEKOM KABEL'</t>
  </si>
  <si>
    <t>Označevanje kabla po kabelskih jaških TELEKOM</t>
  </si>
  <si>
    <t>Preboj jaškov za vstavitev nove kabelske kanalizacije</t>
  </si>
  <si>
    <t>Izvlek in ponovno vpihovanje obstoječih TK/optičnih kablov</t>
  </si>
  <si>
    <t>Izdelava 1x1 cevne kab. kanalizacije iz cevi DWP fi 110mm za zaščito obstoječih TK vodov z natikanjem prerezanih cevi in obbetoniranjem</t>
  </si>
  <si>
    <t>PE/HD cev 2x 50/42 mm</t>
  </si>
  <si>
    <t>PVC cev 110/103,6 mm s spojkami in čepi</t>
  </si>
  <si>
    <t>Izdelava elaborata izvršilne tehnične dokumentacije (ITD) kabelske kanalizacije, kjer je osnova  geodetski posnetek - nad 250 m</t>
  </si>
  <si>
    <t>Izdelava elaborata izvršilne tehnične dokumentacije kabla, ki poteka v kabelski kanalizaciji in je situacijska podlaga že izdelana</t>
  </si>
  <si>
    <t>Vnos sprememb v obstoječo izvršilno tehnično dokumentacijo</t>
  </si>
  <si>
    <t>SVETLOBNOTEHNIČNE MERITVE ZA VERIFIKACIJO IZPOLNJEVANJA PROJEKTNO DOLOČENIH PARAMETROV (horizontalna osvetljenost cestnega odseka, pločnika in avtobusnih postajališč ter horizontalna in vertikalna osvetlitev prehoda za pešce)</t>
  </si>
  <si>
    <t xml:space="preserve">REKAPITULACIJA </t>
  </si>
  <si>
    <t>ZAŠČITA IN PRESTAVITEV KOMUNALNIH VODOV</t>
  </si>
  <si>
    <t>Skupaj:</t>
  </si>
  <si>
    <t xml:space="preserve">PREDRAČUN </t>
  </si>
  <si>
    <t>Vodovod - splošno (ostali odseki)</t>
  </si>
  <si>
    <t>Vodovod-prestavitev odsek 37</t>
  </si>
  <si>
    <t>Vodovod-prestavitev odsek 39</t>
  </si>
  <si>
    <t xml:space="preserve">REKAPITULACIJA
</t>
  </si>
  <si>
    <t>Splošno</t>
  </si>
  <si>
    <t>- velja za vsa pogodbena dela</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</si>
  <si>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 izvajalcu obdelave gradbenih odpadkov. Izdelavo elaborata za preprečevanje in zmajševanje emisije delcev iz gradbišča skladno z Uredbo o preprečevanju in zmanjševanju emisije delcev iz gradbišč (Uradni list RS, št. 21/11). Predmet javnega naročanja je okoljsko manj obremenjujoča gradnja in je potrebno upoštevati okoljske vidike in cilje zelenega javnega naročanja iz Uredbe o zelenem javnem naročanju (Ur. l. RS, št. 51/17 in 64/19). V enotnih cenah morajo biti zajete vse s pogodbo določene obveznosti v kolikor le te niso zajete v posameznih postavkah (BCP, ipd.).</t>
  </si>
  <si>
    <t xml:space="preserve">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 </t>
  </si>
  <si>
    <t>Gradnja kolesarske povezave Vas - Brezno</t>
  </si>
  <si>
    <t>KPL</t>
  </si>
  <si>
    <t>Organizacija gradbišča, vključno s postavitvijo začasnih objektov, ureditev gradbišča skladno z varnostnim načrtom.</t>
  </si>
  <si>
    <t>S13 111</t>
  </si>
  <si>
    <t xml:space="preserve">Postavitev zapore cestišča s pripadajočo prometno signalizacijo za vse faze del, ki se po končanih delih odstrani. Upoštevati vsa dela potrebna za izvedbo zapore, za vse faze del za ves čas trajanja. Obračun zapore se bo izvedel po dejanskih stroških koncesionarja. Zapora velja za celoten čas gradnje. (Enotna cena za vse ponudnike, ponudniki v ponudbi upoštevajo vrednost 17.500,00 EUR). </t>
  </si>
  <si>
    <t>Izdelava oz. dopolnitev elaborata začasne prometne ureditve oziroma izvršilne projektne dokumentacije za izvedbo del v času zapore prometa, vključno z izdelavo delavniških načrtov in pridobitvijo potrebnih dovoljenj.</t>
  </si>
  <si>
    <t>Površinski izkop plodne zemljine -1. kategorije-strojno z odrivom do 50 m</t>
  </si>
  <si>
    <t>21 112</t>
  </si>
  <si>
    <t>21 114</t>
  </si>
  <si>
    <t>Izdelava posteljice iz drobljenih kamnitih zrn v debelini 50 cm</t>
  </si>
  <si>
    <t>24 476</t>
  </si>
  <si>
    <t>Izdelava posteljice iz drobljenih kamnitih zrn v debelini 30 cm</t>
  </si>
  <si>
    <t>24 474</t>
  </si>
  <si>
    <t>Izdelava posteljice iz drobljenih kamnitih zrn v debelini 20 cm</t>
  </si>
  <si>
    <t>24 472</t>
  </si>
  <si>
    <t>Izdelava obrabne in zaporne plasti bituminizirane zmesi AC 8 surf B 70/100, A4, 3 cm (zajeti tudi priključki)</t>
  </si>
  <si>
    <t>Dobava in vgraditev predfabriciranega pogreznjenega robnika iz cementnega betona  s prerezom 15/25 cm</t>
  </si>
  <si>
    <t>Tlakovanje jarka z lomljencem, debelina 20 cm, stiki zapolnjeni s cementno malto, na podložni plasti cementnega betona, debeli 15 cm</t>
  </si>
  <si>
    <t>41 142</t>
  </si>
  <si>
    <t>Dobava in vgraditev pokrova iz ojačenega cementnega betona, izmere prereza 100/100  cm</t>
  </si>
  <si>
    <t>Dobava in montaža tipskega cestnega požiralnika premera 50 cm z LTŽ rešetko (250 kN) globine do 1,5 m</t>
  </si>
  <si>
    <t>Dobava in vgraditev pokrova iz ojačenega cementnega betona, izmere prereza 120/120 cm</t>
  </si>
  <si>
    <t>Dobava in vgraditev enokrilnih jeklenih vrat z jeklenim okvirjem in mrežo (max. velikost okna 5x5 cm) ter vzmetni za samodejno zapiranje vrat; dimenzij 1000/1000 mm</t>
  </si>
  <si>
    <t xml:space="preserve">Dobava in montaža prekucnega zapornega stebrička z odsevnimi trakovi vključno s ključavnico </t>
  </si>
  <si>
    <t>Dobava in vgraditev stebrička za prometni znak iz vroče cinkane jeklene cevi s premerom 64 mm, dolge 4000 mm</t>
  </si>
  <si>
    <t>Dobava in vgraditev stebrička za prometni znak iz vroče cinkane jeklene cevi s premerom 64 mm, dolge 3000 mm</t>
  </si>
  <si>
    <t>Dobava in vgraditev stebrička za prometni znak iz vroče cinkane jeklene cevi s premerom 64 mm, dolge 2500 mm</t>
  </si>
  <si>
    <t>Dobava in pritrditev kvadratnega prometnega znaka, podloga iz aluminijaste pločevine, znak z odsevno folijo RA1, 600 x 600 mm</t>
  </si>
  <si>
    <t>Dobava in vgraditev stebra iz jekla za varnostno ograjo, C prereza, dolžine 2.250 mm</t>
  </si>
  <si>
    <t>62 851</t>
  </si>
  <si>
    <t>Izdelava tankoslojne vzdolžne označbe na vozišču z enokomponentno belo barvo, vključno 250 g/m2 posipa z drobci / kroglicami stekla, strojno, debelina plasti suhe snovi 250 mikrometra, širina črte 15 cm</t>
  </si>
  <si>
    <t>Izdelava tankoslojne prečne in ostalih označb na vozišču z enokomponentno rumeno barvo, vključno 250 g/m2 posipa z drobci / kroglicami stekla, strojno, debelina plasti suhe snovi 200 mikrometra, površina označbe nad 1,5 m2</t>
  </si>
  <si>
    <t>Izdelava tankoslojne prečne in ostalih označb na vozišču z enokomponentno belo barvo, vključno 250 g/m2 posipa z drobci / kroglicami stekla, strojno, debelina plasti suhe snovi 250 mikrometra, površina označbe nad 1,5 m2</t>
  </si>
  <si>
    <t>Dobava in montaža tipske čakalnice, skupaj s tablo voznega reda in košem za odpadke</t>
  </si>
  <si>
    <t>Izdelava BCP (banka cestnih podatkov), velja za celoten projekt, za vse faze dela. Skladno s pogodbo in navodili Naročnika</t>
  </si>
  <si>
    <t>79 517 N</t>
  </si>
  <si>
    <t>79 514 N</t>
  </si>
  <si>
    <t>79 101 N</t>
  </si>
  <si>
    <t>Izdelava geodetskega posnetka po končanih delih, v ceno zajeti vso prometno in komunalno infrastrukturo, prometno opremo ter hortikulturo. Skladno s pogodbo in navodili Naročnika</t>
  </si>
  <si>
    <t>Postavitev in zavarovanje prečnega profila ostale javne ceste v hribovitem terenu</t>
  </si>
  <si>
    <t>Obnova in zavarovanje zakoličbe osi trase ostale javne ceste v hribovitem terenu</t>
  </si>
  <si>
    <t>Razprostiranje odvečne vezljive zemljine - 3. kategorije</t>
  </si>
  <si>
    <t>Izdelava zaščite brežine s kamnito zložbo, kamen v betonu v razmerju 70:30%, kamen iz silikatnih kamenin, d&gt;0,5 m, beton C20/25 XF1, vključno s fugiranjem stikov.</t>
  </si>
  <si>
    <t>Izdelava vzdolžne in prečne drenaže, globoke do 1,0 m, na podložni plasti iz cementnega betona, s trdimi plastičnimi cevmi premera 30 cm</t>
  </si>
  <si>
    <t>Dobava in postavitev rebrastih žic iz visokovrednega naravno trdega jekla B St 420 S s premerom do 12 mm, za srednje zahtevno ojačitev</t>
  </si>
  <si>
    <t>Dobava in postavitev mreže iz vlečene jeklene žice B500A, s premerom &gt; od 4 in &lt; od 12 mm, masa 4,1 do 6 kg/m2</t>
  </si>
  <si>
    <t>Izdelava in priprava za vgraditev nosilne konstrukcije zaščitne ograje na objektu iz jeklenih cevi z okroglim prerezom (po načrtu)</t>
  </si>
  <si>
    <t>Dobava in vgraditev merilnih čepov, vključno navezavo na veljavno nivelmansko mrežo</t>
  </si>
  <si>
    <t>Izdelava ločilne plasti iz trdih penastih plošč, debelih 2 cm</t>
  </si>
  <si>
    <t>Izdelava navodil za obratovanje in vzdrževanje (NOV), velja za celoten projekt, za vse faze dela, v štirih tiskanih izvodih in aktivni elektronski verziji</t>
  </si>
  <si>
    <t>7 9 351</t>
  </si>
  <si>
    <t>7 9 311</t>
  </si>
  <si>
    <t>Določitev in preverjanje položajev, višin in smeri pri gradnji objekta s površino nad 500 m2</t>
  </si>
  <si>
    <t>Vrtanje lukenj v ojačanem cementnem betonu, površina horizontalna ali nagnjena do 45 st. glede na horizontalo, premera do 30  mm</t>
  </si>
  <si>
    <t>Uvrtavanje morebitnih poškodovanih sider obstoječega zidu, obračun po izmerah! Zajeto 1 kom/m, premer izvrtine 16 mm, globine 25 cm.</t>
  </si>
  <si>
    <t>Izkop vezljive zemljine/zrnate kamnine - 3. kategorije za gradbene jame za objekte, globine 2,1do 4,0 m - strojno, planiranje dna ročno</t>
  </si>
  <si>
    <t>Izdelava pete za oporo zaščiti brežine iz lomljenca v cementnem betonu</t>
  </si>
  <si>
    <t>Izdelava zaščite brežine s kamnito zložbo, kamen v betonu v razmerju 70:30%, kamen iz silikatnih kamenin, d&gt;0,5 m, beton C20/25 XF1, vključno s fugiranjem stikov</t>
  </si>
  <si>
    <t>Izdelava vzdolžne in prečne drenaže, globoke do 1,0 m, na glinastem naboju, s trdimi plastičnimi cevmi premera 30 cm</t>
  </si>
  <si>
    <t>Izdelava izcednice (barbakane) iz gibljive plastične cevi, premera 5 cm, dolžine nad 100 cm</t>
  </si>
  <si>
    <t>29 121 N</t>
  </si>
  <si>
    <t>S 2 9 121</t>
  </si>
  <si>
    <t>Beton C30/37 XF4 XD3 Pv-II D16 S4 v kapo kamnite zložbe</t>
  </si>
  <si>
    <t>C25/30 XF2 XD1 PV-II D32 S4 v AB povezno gredo kamnite zložbe</t>
  </si>
  <si>
    <t>Ročno čiščenje korodirane armature ali kablov z jeklenimi krtačami ali brušenjem, površina horizontalna ali nagnjena do 20 st. glede na horizontalo, posamične površine do 0,3 m2</t>
  </si>
  <si>
    <t>Protikorozijska zaščita armature ali kablov z nanašanjem premaza na cementni bazi v skladu z navodili proizvajalca, površina horizontalna ali nagnjena do 20 st. glede na horizontalo, posamične površine do 0,5 m2</t>
  </si>
  <si>
    <t>Dobava in vgraditev merilnih čepov, vkljucno navezavo na veljavno nivelmansko mrežo</t>
  </si>
  <si>
    <t>Zatesnitev dilatacijske rege s trajno elastično zmesjo za stike</t>
  </si>
  <si>
    <t>Dobava in vgraditev geotekstilije za ločilno plast (po načrtu), natezna trdnost do nad 16 do 18 kN/m2</t>
  </si>
  <si>
    <t>Dobava in vgraditev geotekstilije za filtrsko plast (po načrtu), karakteristicna velikost por 0,16 do 0,20 mm</t>
  </si>
  <si>
    <t xml:space="preserve">Projektantski nadzor </t>
  </si>
  <si>
    <t>Dobava in vgraditev geotekstilije za filtrsko plast (po načrtu), karakteristična velikost por 0,16 do 0,20 mm</t>
  </si>
  <si>
    <t>Odstranitev grmovja in dreves z debli premera do 10 cm ter vej na gosto porasli površini - ročno</t>
  </si>
  <si>
    <t>Porušitev in odstranitev ploščatega prepusta iz ojačenega cementnega betona z razpetino 3 do 5 m po projektu. Temelji prepusta in priključna armatura se ohranijo. Všteta vsa rušenja, rezanja, vrtanja, močenje konstrukcije med rušenjem, zaščitni ukrepi za varovanje prometa na bližnji cesti...Pravilno ravnanje in odvoz vseh odpadkov, ki so nastali pri rušitvi na trajno deponijo v oddaljenosti do 20km (vključno z evidenčnimi listi..). Postavka mora vsebovati tudi vse zaščitne ukrepe skladno z zahtevami za varovanje organizmov v potoku.</t>
  </si>
  <si>
    <t>Začasna prestavitev vodovoda iz cevi s premerom 70 mm na območju objekta</t>
  </si>
  <si>
    <t>Prevoz materiala na razdaljo nad 10 do 15 km na deponijo izvajalca (vključno z nakladanjem in razkladanjem materiala) opombe: vključno s plačilom vseh dajatev</t>
  </si>
  <si>
    <t>Prevoz materiala na razdaljo nad 10 do 15 km na deponijo izvajalca, (vključno z nakladanjem in razkladanjem materiala) opombe: vključno s plačilom vseh dajatev</t>
  </si>
  <si>
    <r>
      <t xml:space="preserve">Izdelava podprtega opaža robnega venca na premostitvenem objektu.                                                     </t>
    </r>
    <r>
      <rPr>
        <i/>
        <sz val="10"/>
        <rFont val="Arial CE"/>
        <charset val="238"/>
      </rPr>
      <t>Opomba: opaž za vidni beton VB-2</t>
    </r>
  </si>
  <si>
    <r>
      <t xml:space="preserve">Izdelava podprtega opaža za ravne temelje.                                                                              </t>
    </r>
    <r>
      <rPr>
        <i/>
        <sz val="10"/>
        <rFont val="Arial CE"/>
        <charset val="238"/>
      </rPr>
      <t>Opomba: opaž temeljev VB-0</t>
    </r>
  </si>
  <si>
    <r>
      <t xml:space="preserve">Dobava in vgraditev podložnega cementnega betona C 12/15 v prerez do 0,15 m3/m2-m.                                           </t>
    </r>
    <r>
      <rPr>
        <i/>
        <sz val="10"/>
        <rFont val="Arial CE"/>
        <charset val="238"/>
      </rPr>
      <t>Opomba: podbetoni</t>
    </r>
  </si>
  <si>
    <t>Sidranje armature ali moznikov v ekspanzijsko malto, vključno z vrtanjem lukenj premera nad 36 mm.                    Opomba: sidranje palic v nabrekljivo malto, vrtine globoke 30 cm. Sidra so zajeta pri armaturi</t>
  </si>
  <si>
    <r>
      <t xml:space="preserve">Dobava in vgraditev prehodne (dilatacijske) konstrukcije s T profiloma, odprte (po načrtu).                                                   </t>
    </r>
    <r>
      <rPr>
        <i/>
        <sz val="10"/>
        <rFont val="Arial CE"/>
        <charset val="238"/>
      </rPr>
      <t>Opomba: dilatacijska rega se zalije s trajno elastično zalivno zmesjo</t>
    </r>
  </si>
  <si>
    <r>
      <t xml:space="preserve">Izdelava dvakratnega hladnega bitumenskega premaza in zaščitne plasti iz čepaste folije.                                          </t>
    </r>
    <r>
      <rPr>
        <i/>
        <sz val="10"/>
        <rFont val="Arial CE"/>
        <charset val="238"/>
      </rPr>
      <t xml:space="preserve">Opomba: betonske površine v stiku z zemljo </t>
    </r>
  </si>
  <si>
    <r>
      <t xml:space="preserve">Zatesnitev mejnih površin-stikov, širokih do 20 mm in globokih do 4 cm, s predhodnim premazom bližnjih površin in zapolnitvijo z bitumensko zmesjo za tesnenje stikov.    </t>
    </r>
    <r>
      <rPr>
        <i/>
        <sz val="10"/>
        <rFont val="Arial CE"/>
        <charset val="238"/>
      </rPr>
      <t>Opomba: izvedba elastičnega stika med robnim vencem in asfaltnim voziščem</t>
    </r>
  </si>
  <si>
    <t>Dobava in vgraditev lesene varnostne ograje, vključno vse elemente, upoštevati ves pritrdilni matrerial. V postavko vključeni tudi točkovni temelji 4kom. 50/50/80 cm (po načrtu)</t>
  </si>
  <si>
    <t xml:space="preserve">Površinski izkop plodne zemljine – 1. kategorije – strojno z nakladanjem </t>
  </si>
  <si>
    <r>
      <t xml:space="preserve">Zaščita struge s kamnito zložbo, izvedeno s cementnim betonom.                      </t>
    </r>
    <r>
      <rPr>
        <i/>
        <sz val="10"/>
        <rFont val="Arial"/>
        <family val="2"/>
        <charset val="238"/>
      </rPr>
      <t>Opomba: Tlakovanje struge v območju mostu, lomljenec debeline 30 cm na podlago iz cementnega betona C12/15 debeline 10 cm.</t>
    </r>
  </si>
  <si>
    <r>
      <t xml:space="preserve">Izdelava praga za omejitev zaščite brežine iz cementnega betona.                               </t>
    </r>
    <r>
      <rPr>
        <i/>
        <sz val="10"/>
        <rFont val="Arial CE"/>
        <charset val="238"/>
      </rPr>
      <t>Opomba: Izvede se kot kamnita zložba zalita s cementnim betonom C12/15.</t>
    </r>
  </si>
  <si>
    <t>Izdelava projekta izvedenih del, v štirih tiskanih izvodih in aktivni elektronski verziji</t>
  </si>
  <si>
    <r>
      <t xml:space="preserve">Izdelava podprtega opaža za ravne temelje.                                                                      </t>
    </r>
    <r>
      <rPr>
        <i/>
        <sz val="10"/>
        <rFont val="Arial CE"/>
        <charset val="238"/>
      </rPr>
      <t>Opomba: opaž temeljev  in temeljne plošče prepusta</t>
    </r>
  </si>
  <si>
    <r>
      <t xml:space="preserve">Izdelava podprtega opaža za ravne temelje.                                                            </t>
    </r>
    <r>
      <rPr>
        <i/>
        <sz val="10"/>
        <rFont val="Arial CE"/>
        <charset val="238"/>
      </rPr>
      <t>Opomba: opaž vseh točkovnih temeljev</t>
    </r>
  </si>
  <si>
    <r>
      <t xml:space="preserve">Dobava in vgraditev podložnega cementnega betona C 12/15 v prerez do 0,15 m3/m2-m.                                    </t>
    </r>
    <r>
      <rPr>
        <i/>
        <sz val="10"/>
        <rFont val="Arial CE"/>
        <charset val="238"/>
      </rPr>
      <t>Opomba: podbetoni</t>
    </r>
  </si>
  <si>
    <r>
      <t xml:space="preserve">Dobava in vgraditev ojačanega cementnega betona C 30/37 v stene opornikov in krila, stopnja izpostavljenosti XC4/XD3.                                                              </t>
    </r>
    <r>
      <rPr>
        <i/>
        <sz val="10"/>
        <rFont val="Arial CE"/>
        <charset val="238"/>
      </rPr>
      <t>Opomba: C30/37; XC4/XD3/XF2; v/c 0,45; PV-II; Cl 0,2; Dmax16; VB 2</t>
    </r>
  </si>
  <si>
    <r>
      <t xml:space="preserve">Dobava in vgraditev prehodne (dilatacijske) konstrukcije s T profiloma, odprte (po načrtu).                                                        </t>
    </r>
    <r>
      <rPr>
        <i/>
        <sz val="10"/>
        <rFont val="Arial CE"/>
        <charset val="238"/>
      </rPr>
      <t>Opomba: dilatacijska rega se zalije s trajno elastično zalivno zmesjo</t>
    </r>
  </si>
  <si>
    <r>
      <t xml:space="preserve">Izdelava dvakratnega hladnega bitumenskega premaza in zaščitne plasti iz čepaste folije.                                               </t>
    </r>
    <r>
      <rPr>
        <i/>
        <sz val="10"/>
        <rFont val="Arial CE"/>
        <charset val="238"/>
      </rPr>
      <t xml:space="preserve">Opomba: betonske površine v stiku z zemljo </t>
    </r>
  </si>
  <si>
    <t>Geotehnični nadzor</t>
  </si>
  <si>
    <t>Rušitev obstoječega betonskega zidu z prevozom ruševin na deponijo (vključno s plačilom vseh potrebnih task, evidenčnimi listi, nakladanje, razkladanje …)</t>
  </si>
  <si>
    <r>
      <t xml:space="preserve">Zaščita struge s kamnito zložbo, izvedeno s cementnim betonom.                         </t>
    </r>
    <r>
      <rPr>
        <i/>
        <sz val="10"/>
        <rFont val="Arial"/>
        <family val="2"/>
        <charset val="238"/>
      </rPr>
      <t>Opomba: Tlakovanje struge v območju mostu, lomljenec debeline 30 cm na podlago iz cementnega betona C12/15 spremenljive debeline.</t>
    </r>
  </si>
  <si>
    <r>
      <t xml:space="preserve">Izdelava praga za omejitev zaščite brežine iz cementnega betona.                                                 </t>
    </r>
    <r>
      <rPr>
        <i/>
        <sz val="10"/>
        <rFont val="Arial CE"/>
        <charset val="238"/>
      </rPr>
      <t>Opomba: Izvede se kot kamnita zložba zalita s cementnim betonom C12/15.</t>
    </r>
  </si>
  <si>
    <r>
      <t xml:space="preserve">Izdelava podprtega opaža za ravne temelje.                                                   </t>
    </r>
    <r>
      <rPr>
        <i/>
        <sz val="10"/>
        <rFont val="Arial CE"/>
        <charset val="238"/>
      </rPr>
      <t>Opomba: opaž temeljev  in temeljne plošče prepusta</t>
    </r>
  </si>
  <si>
    <r>
      <t xml:space="preserve">Dobava in vgraditev cementnega betona   C 12/15 v prerez do 0,15 m3/m2-m.                                           </t>
    </r>
    <r>
      <rPr>
        <i/>
        <sz val="10"/>
        <rFont val="Arial CE"/>
        <charset val="238"/>
      </rPr>
      <t>Opomba: pusti podbeton korita struge (10cm)</t>
    </r>
  </si>
  <si>
    <r>
      <t xml:space="preserve">Izdelava dvakratnega hladnega bitumenskega premaza in zaščitne plasti iz čepaste folije.                                       </t>
    </r>
    <r>
      <rPr>
        <i/>
        <sz val="10"/>
        <rFont val="Arial CE"/>
        <charset val="238"/>
      </rPr>
      <t xml:space="preserve">Opomba: betonske površine v stiku z zemljo </t>
    </r>
  </si>
  <si>
    <t xml:space="preserve"> PS CR (prižigališče)</t>
  </si>
  <si>
    <t>IZDELAVA NAČRTA ZA VRIS V KATASTER GJI</t>
  </si>
  <si>
    <t>Ročni izkop nad energetskim NN kablovodom; zasip z utrjevanjem po plasteh</t>
  </si>
  <si>
    <t>Antikorozijska zaščita (bitumen) križnikih stikov in priključkov na kandelaber</t>
  </si>
  <si>
    <t>Dobava cevi in izdelava pomožnega kabelskega jaška iz B.C. fi 60cm izkop v zemljišču I. do III. ktg., betoniranje dna jaška z betonom, dobava in 5xmontaža lahkega LŽ pokrova  60x60 cm (125kN)1 1x montaža povoznega LTŽ pokrova nosilnosti 250 kN in obbetoniranje , izdelava vseh potrebnih uvodov, nakladanje in odvoz odvečnega materiala ter stroški začasne in končne deponije, ometavanje in finalna obdelava jaška, čiščenje okolice</t>
  </si>
  <si>
    <t xml:space="preserve">Izkop in izdelava stojnega mesta za tipski poliesterski podstavek za merilno mest in prižigališče izdelava betonske podlage 0,5x1,2x0.3m z izkopom, zasipom, utrjevanjem in planiranjem. </t>
  </si>
  <si>
    <t>Tlakovanje s pralnimi ploščami pred razdelilnikoma PS PMO in PS CR</t>
  </si>
  <si>
    <t>Izkop in izdelava tipskega montažnega temelja AB fi 0,8x1,5 m</t>
  </si>
  <si>
    <t>Kabel NAYY-J 5x16 mm2 uvlečen v DWP cevi</t>
  </si>
  <si>
    <t>Instalacija (ožičenje)  kandelabrov  in sicer od priključne omarice v kandelabru do same svetilke s kablom NYY-J 3x1,5 mm2, kompletno s priključnim setom</t>
  </si>
  <si>
    <t>Dobava in montaža tipskih sidrnih stopenjskih pocinkanih drogov, nadzemne višine 9,0 m z nastavkom ɸ60 mm za direktni natik cestnih svetilk v kompletu s sidrnimi ploščami TF18/300 ter vijaki in stroški postavitve (kandelabri morajo biti izdelani po standardih SIST EN 40 in SIST EN-ISO 1461.)</t>
  </si>
  <si>
    <t>Odklop in odstranitev obstoječih svetilk; odvoz na dogovorjeno mesto in deponiranje</t>
  </si>
  <si>
    <t>Odkop in odstranitev obstoječih drogov javne razsvetljave; odvoz na dogovorjeno mesto in deponiranje</t>
  </si>
  <si>
    <t>RM  (merilni del) - predvideno pred pridobljenim soglasjem za priključitev</t>
  </si>
  <si>
    <t>Prostostoječa plastična enodelna omarica enakovredno kot npr. Schrack PLAZ dim. 500x1000x320, enokrilna vrata, visok podstavek 3, z MP, s strešico, ključavnico in z vgrajeno naslednjo opremo:</t>
  </si>
  <si>
    <t>nosilec zbiralk z notranjo pritrditvijo, 3p, za 60 mm sistem</t>
  </si>
  <si>
    <t>priključna sponka 50-240 mm², 3-pol., 60mm, za zbiralčni sistem</t>
  </si>
  <si>
    <t>PEN zbiralka vključno z izolatorji</t>
  </si>
  <si>
    <t xml:space="preserve">dnevna in tedenska stikalna ura, digitalna, 1 kanal </t>
  </si>
  <si>
    <t>ostali drobni in vezni material</t>
  </si>
  <si>
    <t xml:space="preserve">Prostostoječa plastična enodelna omarica enakovredno kot npr. Schrack PLAZ dim. 500x1000x320, enokrilna vrata, visok podstavek 3, z MP, s strešico, ključavnico in z vgrajeno naslednjo opremo: </t>
  </si>
  <si>
    <t>Projetantski nadzor</t>
  </si>
  <si>
    <t>Tehnični nadzor s strani TELEKOM d.d.</t>
  </si>
  <si>
    <t>Trasiranje nove trase zemeljskega TK kabla, TK linije oz. kabelske kanalizacije z uporabo obstoječih načrtov in iskalca kablov oz. po projektu</t>
  </si>
  <si>
    <t>Trasiranje obstoječe trase zemeljskega kabla, TK linije oz. kabelske kanalizacije z uporabo obstoječih načrtov in iskalca kablov oz. po projektu</t>
  </si>
  <si>
    <t>Dodatek za izdelavo križanja TK trase z ostalimi komunalnimi vodi v skladu z navodili upravljalca vodov, v dokumentaciji je izrisan detajl križanja.</t>
  </si>
  <si>
    <t>Dobava cevi in izdelava kabelskega jaška iz B.C. 80 cm za KKAN TELEKOM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</si>
  <si>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Uvlačenje predvleke v plastično kab. kanalizacijo</t>
  </si>
  <si>
    <t>STIGMAFLEX cev 110 mm in distančnikov</t>
  </si>
  <si>
    <t>LTŽ pokrovi kabelskih jaškov dimenzij 600x600 mm s nosilnostjo 125 kN iz nodulurne litine za nove jaške TK kanalizacije in napisom TELEKOM d.d.</t>
  </si>
  <si>
    <t>Končne električne meritve merilne službe z izdelavo merilnih rezultatov</t>
  </si>
  <si>
    <t>Izvedba prestavitve obstoječega dvodelnega droga TK omrežja skupaj z obstoječo omarico TK omrežja ob drogu izven območja ureditve ceste komplet s prestavitvijo TK kablov, uvlek in priklop v omarici in temeljenje droga. Opomba: Izvedba ob prisotnosti in tehničnem nadzoru upravljalca TK vodov</t>
  </si>
  <si>
    <t>Izvedba prestavitve obstoječih TK kablov v novo kabelsko kanalizacijo; komplet s prestavitvijo vodov in dobava ter izdelava ravnih spojk na TK kablu. Opomba: Izvedba ob prisotnosti in tehničnem nadzoru upravljalca TK vodov</t>
  </si>
  <si>
    <t>Količenje cevovoda po podatkih upravljavca in zavarovanjem zakoličene trase (na odsekih 37, 38, 39, 40, 41, 42, 43, 44). Odseki, kjer vodovod predvidoma poteka pod kolesarsko potjo.</t>
  </si>
  <si>
    <t>Prilogoditev obstoječih vodovodnih elementov na novo niveleto kolesarske poti. Razen na odsekih, kjer je predvidena prestavitev vodovoda.</t>
  </si>
  <si>
    <t xml:space="preserve">Izvedba začasne prevezave vodovoda v dolžini 290 m </t>
  </si>
  <si>
    <t>Strojni ozki izkop jarka v zemlji III. do IV.ktg in pretečno v nasipu za podporno konstrukcijo (do zg.ustroja kolesarske poti) z dodatkom ročnega izkopa (90 % + 10 %) z odvozom izkopanega materiala v začasno deponijo na razdaljo do 15 km. Širina izkopa je 1,0 m.</t>
  </si>
  <si>
    <t>Izvedba začasne prevezave vodovoda v dolžini 290 m</t>
  </si>
  <si>
    <t>Opomba: zaščita vodovoda se določi pri določitvi izvedbe podporne konstrukcije. V primeru, da je potrebno tlačni vod začasno prestaviti, se v stroških upoštevajo stroški začasne prestavitve.</t>
  </si>
  <si>
    <t>Dobava in montaža nadzemnega hidranta z vsemi potrebni fazonskimi komadi:</t>
  </si>
  <si>
    <t>Izvedba tlačnega preizkusa</t>
  </si>
  <si>
    <t>KV SKUPAJ:</t>
  </si>
  <si>
    <t>NEPREDVIDENA DELA (1-11) 10%</t>
  </si>
  <si>
    <r>
      <t xml:space="preserve">Izdelava podprtega opaža za ravne temelje.                                                     </t>
    </r>
    <r>
      <rPr>
        <i/>
        <sz val="10"/>
        <rFont val="Arial CE"/>
        <charset val="238"/>
      </rPr>
      <t>Opomba: opaž vseh točkovnih temeljev (ograja)</t>
    </r>
  </si>
  <si>
    <t>S21 234</t>
  </si>
  <si>
    <t>3a</t>
  </si>
  <si>
    <t>Širok izkop zrnate kamnine - 3. kategorije vključno z nakladanjem in prevozom na začasno deponijo, ki jo zagotovi Izvajalec</t>
  </si>
  <si>
    <t>Zasip z izkopanim materialom zrnate kamnine 3. kategorije - vključno z nakladanjem in prevozom iz začasne deponije</t>
  </si>
  <si>
    <t xml:space="preserve">Zasip z izkopanim materialom zrnate kamnine 3. kategorije - vključno z nakladanjem in prevozom iz začasne deponije (Zasip izkopa na zaledni strani s komprimiranjem na 92-95% SPP in Ev2 40 MPa, ter zasip na čelni strani zidu.) </t>
  </si>
  <si>
    <t>0002a</t>
  </si>
  <si>
    <t>N59 685</t>
  </si>
  <si>
    <t>Zaščita gradbene jame z brizganim cementnim betonom, debeline 10 cm, ojačenim z jekleno armaturno mrežo Q196</t>
  </si>
  <si>
    <t>Prestavitev samonosnega kabelskega TK voda v dolžini 30 m skladno z navodili upravljavca voda Telekom Slovenije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</si>
</sst>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
    <numFmt numFmtId="165" formatCode="#,##0.00;#,##0.00;&quot;&quot;"/>
    <numFmt numFmtId="166" formatCode="#,##0.00\ _S_I_T"/>
    <numFmt numFmtId="167" formatCode="#,##0.00\ &quot;€&quot;"/>
    <numFmt numFmtId="168" formatCode="0.0"/>
  </numFmts>
  <fonts count="67">
    <font>
      <sz val="11"/>
      <color theme="1"/>
      <name val="Calibri"/>
      <family val="2"/>
      <charset val="238"/>
      <scheme val="minor"/>
    </font>
    <font>
      <sz val="10"/>
      <color indexed="8"/>
      <name val="Arial"/>
      <family val="2"/>
      <charset val="238"/>
    </font>
    <font>
      <b/>
      <sz val="10"/>
      <color indexed="8"/>
      <name val="Arial"/>
      <family val="2"/>
      <charset val="238"/>
    </font>
    <font>
      <b/>
      <sz val="10"/>
      <color theme="1"/>
      <name val="Arial"/>
      <family val="2"/>
      <charset val="238"/>
    </font>
    <font>
      <sz val="10"/>
      <color theme="1"/>
      <name val="Arial"/>
      <family val="2"/>
      <charset val="238"/>
    </font>
    <font>
      <b/>
      <sz val="14"/>
      <name val="Arial"/>
      <family val="2"/>
      <charset val="238"/>
    </font>
    <font>
      <sz val="10"/>
      <name val="Arial"/>
      <family val="2"/>
      <charset val="238"/>
    </font>
    <font>
      <b/>
      <sz val="10"/>
      <name val="Arial"/>
      <family val="2"/>
      <charset val="238"/>
    </font>
    <font>
      <b/>
      <sz val="12"/>
      <name val="Arial"/>
      <family val="2"/>
      <charset val="238"/>
    </font>
    <font>
      <sz val="12"/>
      <name val="Arial"/>
      <family val="2"/>
      <charset val="238"/>
    </font>
    <font>
      <i/>
      <sz val="10"/>
      <name val="Arial"/>
      <family val="2"/>
      <charset val="238"/>
    </font>
    <font>
      <b/>
      <sz val="10"/>
      <name val="Arial CE"/>
      <family val="2"/>
      <charset val="238"/>
    </font>
    <font>
      <b/>
      <sz val="10"/>
      <name val="Verdana"/>
      <family val="2"/>
      <charset val="238"/>
    </font>
    <font>
      <b/>
      <sz val="12"/>
      <name val="Arial CE"/>
      <family val="2"/>
      <charset val="238"/>
    </font>
    <font>
      <b/>
      <sz val="18"/>
      <name val="Arial CE"/>
      <family val="2"/>
      <charset val="238"/>
    </font>
    <font>
      <u/>
      <sz val="10"/>
      <name val="Arial CE"/>
      <charset val="238"/>
    </font>
    <font>
      <b/>
      <sz val="14"/>
      <name val="Arial CE"/>
      <family val="2"/>
      <charset val="238"/>
    </font>
    <font>
      <sz val="14"/>
      <name val="Arial CE"/>
      <family val="2"/>
      <charset val="238"/>
    </font>
    <font>
      <sz val="11"/>
      <name val="Arial CE"/>
      <family val="2"/>
      <charset val="238"/>
    </font>
    <font>
      <b/>
      <sz val="11"/>
      <name val="Arial CE"/>
      <family val="2"/>
      <charset val="238"/>
    </font>
    <font>
      <sz val="11"/>
      <name val="Arial CE"/>
      <charset val="238"/>
    </font>
    <font>
      <sz val="10"/>
      <name val="Calibri"/>
      <family val="2"/>
      <charset val="238"/>
    </font>
    <font>
      <i/>
      <sz val="10"/>
      <name val="Arial CE"/>
      <charset val="238"/>
    </font>
    <font>
      <sz val="10"/>
      <color rgb="FFFF0000"/>
      <name val="Arial CE"/>
      <charset val="238"/>
    </font>
    <font>
      <b/>
      <sz val="10"/>
      <name val="Arial CE"/>
      <charset val="238"/>
    </font>
    <font>
      <b/>
      <sz val="10"/>
      <color rgb="FFFF0000"/>
      <name val="Arial CE"/>
      <family val="2"/>
      <charset val="238"/>
    </font>
    <font>
      <sz val="10"/>
      <name val="Arial CE"/>
      <charset val="238"/>
    </font>
    <font>
      <sz val="12"/>
      <name val="Arial"/>
      <family val="2"/>
      <charset val="238"/>
    </font>
    <font>
      <b/>
      <i/>
      <sz val="11"/>
      <name val="Arial"/>
      <family val="2"/>
      <charset val="238"/>
    </font>
    <font>
      <sz val="11"/>
      <name val="Arial"/>
      <family val="2"/>
      <charset val="238"/>
    </font>
    <font>
      <i/>
      <sz val="11"/>
      <name val="Arial"/>
      <family val="2"/>
      <charset val="238"/>
    </font>
    <font>
      <b/>
      <sz val="11"/>
      <name val="Arial"/>
      <family val="2"/>
      <charset val="238"/>
    </font>
    <font>
      <sz val="10"/>
      <color rgb="FFFF0000"/>
      <name val="Arial"/>
      <family val="2"/>
      <charset val="238"/>
    </font>
    <font>
      <b/>
      <sz val="12"/>
      <color rgb="FFFF0000"/>
      <name val="Arial"/>
      <family val="2"/>
      <charset val="238"/>
    </font>
    <font>
      <b/>
      <sz val="10"/>
      <name val="Arial"/>
      <family val="2"/>
    </font>
    <font>
      <sz val="10"/>
      <name val="Century Gothic CE"/>
      <family val="2"/>
      <charset val="238"/>
    </font>
    <font>
      <sz val="14"/>
      <name val="Arial"/>
      <family val="2"/>
      <charset val="238"/>
    </font>
    <font>
      <sz val="11"/>
      <name val="Times New Roman CE"/>
      <charset val="238"/>
    </font>
    <font>
      <sz val="10"/>
      <name val="Arial Narrow"/>
      <family val="2"/>
      <charset val="238"/>
    </font>
    <font>
      <b/>
      <sz val="9"/>
      <name val="Arial"/>
      <family val="2"/>
      <charset val="238"/>
    </font>
    <font>
      <sz val="10"/>
      <color rgb="FFFF0000"/>
      <name val="Arial"/>
      <family val="2"/>
    </font>
    <font>
      <sz val="10"/>
      <name val="Arial"/>
      <family val="2"/>
    </font>
    <font>
      <sz val="10"/>
      <color rgb="FFFF0000"/>
      <name val="Arial CE"/>
      <family val="2"/>
      <charset val="238"/>
    </font>
    <font>
      <b/>
      <sz val="11"/>
      <color rgb="FFFF0000"/>
      <name val="Arial"/>
      <family val="2"/>
      <charset val="238"/>
    </font>
    <font>
      <sz val="11"/>
      <color rgb="FFFF0000"/>
      <name val="Arial"/>
      <family val="2"/>
      <charset val="238"/>
    </font>
    <font>
      <b/>
      <sz val="10"/>
      <color rgb="FFFF0000"/>
      <name val="Arial"/>
      <family val="2"/>
      <charset val="238"/>
    </font>
    <font>
      <sz val="10"/>
      <name val="Arial CE"/>
      <family val="2"/>
      <charset val="238"/>
    </font>
    <font>
      <sz val="10"/>
      <color indexed="10"/>
      <name val="Arial"/>
      <family val="2"/>
    </font>
    <font>
      <b/>
      <sz val="12"/>
      <name val="Tahoma"/>
      <family val="2"/>
      <charset val="238"/>
    </font>
    <font>
      <sz val="12"/>
      <name val="Tahoma"/>
      <family val="2"/>
      <charset val="238"/>
    </font>
    <font>
      <sz val="10"/>
      <name val="Tahoma"/>
      <family val="2"/>
      <charset val="238"/>
    </font>
    <font>
      <i/>
      <sz val="9"/>
      <name val="Tahoma"/>
      <family val="2"/>
      <charset val="238"/>
    </font>
    <font>
      <b/>
      <sz val="10"/>
      <name val="Tahoma"/>
      <family val="2"/>
      <charset val="238"/>
    </font>
    <font>
      <b/>
      <sz val="14"/>
      <name val="Tahoma"/>
      <family val="2"/>
      <charset val="238"/>
    </font>
    <font>
      <sz val="8"/>
      <name val="Tahoma"/>
      <family val="2"/>
      <charset val="238"/>
    </font>
    <font>
      <vertAlign val="superscript"/>
      <sz val="10"/>
      <name val="Tahoma"/>
      <family val="2"/>
      <charset val="238"/>
    </font>
    <font>
      <b/>
      <sz val="13"/>
      <name val="Tahoma"/>
      <family val="2"/>
      <charset val="238"/>
    </font>
    <font>
      <b/>
      <sz val="11"/>
      <name val="Arial CE"/>
      <charset val="238"/>
    </font>
    <font>
      <b/>
      <sz val="11"/>
      <name val="Tahoma"/>
      <family val="2"/>
      <charset val="238"/>
    </font>
    <font>
      <b/>
      <sz val="11"/>
      <color theme="1"/>
      <name val="Arial"/>
      <family val="2"/>
      <charset val="238"/>
    </font>
    <font>
      <b/>
      <sz val="12"/>
      <color theme="1"/>
      <name val="Arial"/>
      <family val="2"/>
      <charset val="238"/>
    </font>
    <font>
      <sz val="8"/>
      <name val="Calibri"/>
      <family val="2"/>
      <charset val="238"/>
      <scheme val="minor"/>
    </font>
    <font>
      <sz val="12"/>
      <color indexed="24"/>
      <name val="Times New Roman"/>
      <family val="1"/>
      <charset val="238"/>
    </font>
    <font>
      <b/>
      <i/>
      <sz val="11"/>
      <color theme="1"/>
      <name val="Times New Roman"/>
      <family val="1"/>
      <charset val="238"/>
    </font>
    <font>
      <sz val="12"/>
      <name val="Times New Roman"/>
      <family val="1"/>
      <charset val="238"/>
    </font>
    <font>
      <b/>
      <sz val="11"/>
      <color theme="1"/>
      <name val="Calibri"/>
      <family val="2"/>
      <charset val="238"/>
      <scheme val="minor"/>
    </font>
    <font>
      <b/>
      <sz val="14"/>
      <color theme="1"/>
      <name val="Arial"/>
      <family val="2"/>
      <charset val="23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bottom/>
      <diagonal/>
    </border>
    <border>
      <left/>
      <right style="thin">
        <color indexed="8"/>
      </right>
      <top/>
      <bottom/>
      <diagonal/>
    </border>
    <border>
      <left style="thin">
        <color indexed="8"/>
      </left>
      <right/>
      <top/>
      <bottom/>
      <diagonal/>
    </border>
    <border>
      <left style="thin">
        <color indexed="64"/>
      </left>
      <right/>
      <top/>
      <bottom/>
      <diagonal/>
    </border>
    <border>
      <left style="thin">
        <color indexed="64"/>
      </left>
      <right style="thin">
        <color indexed="8"/>
      </right>
      <top/>
      <bottom/>
      <diagonal/>
    </border>
    <border>
      <left style="thin">
        <color indexed="8"/>
      </left>
      <right style="thin">
        <color indexed="8"/>
      </right>
      <top style="thin">
        <color indexed="8"/>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6" fillId="0" borderId="0"/>
    <xf numFmtId="0" fontId="35" fillId="0" borderId="0"/>
    <xf numFmtId="166" fontId="37" fillId="0" borderId="0"/>
    <xf numFmtId="0" fontId="26" fillId="0" borderId="0"/>
    <xf numFmtId="0" fontId="26" fillId="0" borderId="0"/>
    <xf numFmtId="0" fontId="6" fillId="0" borderId="0"/>
    <xf numFmtId="0" fontId="62" fillId="0" borderId="0"/>
  </cellStyleXfs>
  <cellXfs count="660">
    <xf numFmtId="0" fontId="0" fillId="0" borderId="0" xfId="0"/>
    <xf numFmtId="4" fontId="2" fillId="0" borderId="2" xfId="1" applyNumberFormat="1" applyFont="1" applyFill="1" applyBorder="1" applyAlignment="1">
      <alignment horizontal="right"/>
    </xf>
    <xf numFmtId="4" fontId="3" fillId="0" borderId="3" xfId="0" applyNumberFormat="1" applyFont="1" applyBorder="1"/>
    <xf numFmtId="4" fontId="2" fillId="0" borderId="0" xfId="1" applyNumberFormat="1" applyFont="1" applyFill="1" applyBorder="1" applyAlignment="1">
      <alignment horizontal="right"/>
    </xf>
    <xf numFmtId="4" fontId="4" fillId="0" borderId="0" xfId="0" applyNumberFormat="1" applyFont="1"/>
    <xf numFmtId="4" fontId="2" fillId="0" borderId="4" xfId="1" applyNumberFormat="1" applyFont="1" applyFill="1" applyBorder="1" applyAlignment="1">
      <alignment horizontal="right"/>
    </xf>
    <xf numFmtId="4" fontId="4" fillId="0" borderId="4" xfId="0" applyNumberFormat="1" applyFont="1" applyBorder="1"/>
    <xf numFmtId="4" fontId="1" fillId="0" borderId="6" xfId="1" applyNumberFormat="1" applyFill="1" applyBorder="1"/>
    <xf numFmtId="4" fontId="1" fillId="0" borderId="7" xfId="1" applyNumberFormat="1" applyFill="1" applyBorder="1"/>
    <xf numFmtId="4" fontId="4" fillId="0" borderId="8" xfId="0" applyNumberFormat="1" applyFont="1" applyBorder="1"/>
    <xf numFmtId="4" fontId="1" fillId="0" borderId="9" xfId="1" applyNumberFormat="1" applyFill="1" applyBorder="1"/>
    <xf numFmtId="4" fontId="1" fillId="0" borderId="10" xfId="1" applyNumberFormat="1" applyFill="1" applyBorder="1"/>
    <xf numFmtId="4" fontId="4" fillId="0" borderId="11" xfId="0" applyNumberFormat="1" applyFont="1" applyBorder="1"/>
    <xf numFmtId="4" fontId="2" fillId="0" borderId="7" xfId="1" applyNumberFormat="1" applyFont="1" applyFill="1" applyBorder="1" applyAlignment="1">
      <alignment horizontal="right"/>
    </xf>
    <xf numFmtId="4" fontId="2" fillId="0" borderId="8" xfId="1" applyNumberFormat="1" applyFont="1" applyFill="1" applyBorder="1" applyAlignment="1">
      <alignment horizontal="right"/>
    </xf>
    <xf numFmtId="4" fontId="1" fillId="0" borderId="4" xfId="1" applyNumberFormat="1" applyFill="1" applyBorder="1" applyAlignment="1">
      <alignment horizontal="right"/>
    </xf>
    <xf numFmtId="4" fontId="1" fillId="0" borderId="0" xfId="1" applyNumberFormat="1" applyFill="1" applyBorder="1" applyAlignment="1">
      <alignment horizontal="right"/>
    </xf>
    <xf numFmtId="4" fontId="4" fillId="0" borderId="12" xfId="0" applyNumberFormat="1" applyFont="1" applyBorder="1"/>
    <xf numFmtId="4" fontId="1" fillId="0" borderId="9" xfId="1" applyNumberFormat="1" applyFill="1" applyBorder="1" applyAlignment="1">
      <alignment horizontal="right"/>
    </xf>
    <xf numFmtId="4" fontId="1" fillId="0" borderId="10" xfId="1" applyNumberFormat="1" applyFill="1" applyBorder="1" applyAlignment="1">
      <alignment horizontal="right"/>
    </xf>
    <xf numFmtId="4" fontId="1" fillId="0" borderId="7" xfId="1" applyNumberFormat="1" applyFill="1" applyBorder="1" applyAlignment="1">
      <alignment horizontal="right"/>
    </xf>
    <xf numFmtId="4" fontId="1" fillId="0" borderId="2" xfId="1" applyNumberFormat="1" applyFill="1" applyBorder="1" applyAlignment="1">
      <alignment horizontal="right"/>
    </xf>
    <xf numFmtId="4" fontId="1" fillId="0" borderId="0" xfId="1" applyNumberFormat="1" applyFill="1" applyBorder="1"/>
    <xf numFmtId="4" fontId="1" fillId="0" borderId="4" xfId="1" applyNumberFormat="1" applyFill="1" applyBorder="1"/>
    <xf numFmtId="4" fontId="1" fillId="0" borderId="2" xfId="1" applyNumberFormat="1" applyFill="1" applyBorder="1"/>
    <xf numFmtId="4" fontId="3" fillId="0" borderId="0" xfId="0" applyNumberFormat="1" applyFont="1"/>
    <xf numFmtId="4" fontId="3" fillId="0" borderId="4" xfId="0" applyNumberFormat="1" applyFont="1" applyBorder="1"/>
    <xf numFmtId="4" fontId="3" fillId="0" borderId="2" xfId="0" applyNumberFormat="1" applyFont="1" applyBorder="1"/>
    <xf numFmtId="4" fontId="1" fillId="0" borderId="17" xfId="1" applyNumberFormat="1" applyFill="1" applyBorder="1"/>
    <xf numFmtId="4" fontId="1" fillId="0" borderId="18" xfId="1" applyNumberFormat="1" applyFill="1" applyBorder="1"/>
    <xf numFmtId="4" fontId="1" fillId="0" borderId="12" xfId="1" applyNumberFormat="1" applyFill="1" applyBorder="1"/>
    <xf numFmtId="4" fontId="1" fillId="0" borderId="6" xfId="1" applyNumberFormat="1" applyFill="1" applyBorder="1" applyAlignment="1">
      <alignment horizontal="right"/>
    </xf>
    <xf numFmtId="4" fontId="1" fillId="0" borderId="14" xfId="1" applyNumberFormat="1" applyFill="1" applyBorder="1" applyAlignment="1">
      <alignment horizontal="right"/>
    </xf>
    <xf numFmtId="4" fontId="4" fillId="0" borderId="19" xfId="0" applyNumberFormat="1" applyFont="1" applyBorder="1"/>
    <xf numFmtId="4" fontId="1" fillId="0" borderId="6" xfId="2" applyNumberFormat="1" applyFill="1" applyBorder="1" applyAlignment="1">
      <alignment horizontal="right"/>
    </xf>
    <xf numFmtId="4" fontId="1" fillId="0" borderId="14" xfId="2" applyNumberFormat="1" applyFill="1" applyBorder="1" applyAlignment="1">
      <alignment horizontal="right"/>
    </xf>
    <xf numFmtId="4" fontId="4" fillId="0" borderId="22" xfId="0" applyNumberFormat="1" applyFont="1" applyBorder="1"/>
    <xf numFmtId="4" fontId="4" fillId="0" borderId="23" xfId="0" applyNumberFormat="1" applyFont="1" applyBorder="1"/>
    <xf numFmtId="4" fontId="1" fillId="0" borderId="4" xfId="2" applyNumberFormat="1" applyFill="1" applyBorder="1" applyAlignment="1">
      <alignment horizontal="right"/>
    </xf>
    <xf numFmtId="4" fontId="0" fillId="0" borderId="0" xfId="0" applyNumberFormat="1"/>
    <xf numFmtId="4" fontId="1" fillId="0" borderId="0" xfId="2" applyNumberFormat="1" applyFill="1" applyBorder="1" applyAlignment="1">
      <alignment horizontal="right"/>
    </xf>
    <xf numFmtId="4" fontId="0" fillId="0" borderId="2" xfId="0" applyNumberFormat="1" applyBorder="1"/>
    <xf numFmtId="4" fontId="0" fillId="0" borderId="7" xfId="0" applyNumberFormat="1" applyBorder="1"/>
    <xf numFmtId="4" fontId="1" fillId="0" borderId="9" xfId="2" applyNumberFormat="1" applyFill="1" applyBorder="1" applyAlignment="1">
      <alignment horizontal="right"/>
    </xf>
    <xf numFmtId="4" fontId="4" fillId="0" borderId="0" xfId="0" applyNumberFormat="1" applyFont="1" applyBorder="1"/>
    <xf numFmtId="4" fontId="1" fillId="0" borderId="2" xfId="2" applyNumberFormat="1" applyFill="1" applyBorder="1" applyAlignment="1">
      <alignment horizontal="right"/>
    </xf>
    <xf numFmtId="4" fontId="4" fillId="0" borderId="3" xfId="0" applyNumberFormat="1" applyFont="1" applyBorder="1"/>
    <xf numFmtId="4" fontId="3" fillId="0" borderId="25" xfId="0" applyNumberFormat="1" applyFont="1" applyBorder="1"/>
    <xf numFmtId="4" fontId="1" fillId="0" borderId="10" xfId="4" applyNumberFormat="1" applyFill="1" applyBorder="1"/>
    <xf numFmtId="4" fontId="1" fillId="0" borderId="4" xfId="4" applyNumberFormat="1" applyFill="1" applyBorder="1"/>
    <xf numFmtId="4" fontId="1" fillId="0" borderId="24" xfId="1" applyNumberFormat="1" applyFill="1" applyBorder="1"/>
    <xf numFmtId="4" fontId="1" fillId="0" borderId="14" xfId="1" applyNumberFormat="1" applyFill="1" applyBorder="1"/>
    <xf numFmtId="4" fontId="0" fillId="0" borderId="0" xfId="0" applyNumberFormat="1" applyAlignment="1">
      <alignment horizontal="right" vertical="top" wrapText="1" indent="1"/>
    </xf>
    <xf numFmtId="0" fontId="0" fillId="0" borderId="0" xfId="0" applyAlignment="1">
      <alignment horizontal="left" vertical="top"/>
    </xf>
    <xf numFmtId="4" fontId="5" fillId="0" borderId="0" xfId="0" applyNumberFormat="1" applyFont="1" applyAlignment="1">
      <alignment horizontal="right" vertical="top" wrapText="1" indent="1"/>
    </xf>
    <xf numFmtId="4" fontId="9" fillId="0" borderId="0" xfId="0" applyNumberFormat="1" applyFont="1" applyAlignment="1">
      <alignment horizontal="right" vertical="top" wrapText="1" indent="1"/>
    </xf>
    <xf numFmtId="0" fontId="0" fillId="0" borderId="0" xfId="0" applyAlignment="1">
      <alignment horizontal="center"/>
    </xf>
    <xf numFmtId="0" fontId="0" fillId="0" borderId="0" xfId="0" applyAlignment="1">
      <alignment horizontal="justify" vertical="top" wrapText="1"/>
    </xf>
    <xf numFmtId="0" fontId="12" fillId="0" borderId="0" xfId="0" applyFont="1" applyAlignment="1">
      <alignment wrapText="1"/>
    </xf>
    <xf numFmtId="165" fontId="0" fillId="0" borderId="0" xfId="0" applyNumberFormat="1" applyAlignment="1">
      <alignment horizontal="center"/>
    </xf>
    <xf numFmtId="4" fontId="0" fillId="0" borderId="19" xfId="0" applyNumberFormat="1" applyBorder="1" applyAlignment="1">
      <alignment horizontal="center"/>
    </xf>
    <xf numFmtId="4" fontId="0" fillId="0" borderId="19" xfId="0" applyNumberFormat="1" applyBorder="1" applyAlignment="1">
      <alignment horizontal="center" wrapText="1"/>
    </xf>
    <xf numFmtId="4" fontId="0" fillId="0" borderId="0" xfId="0" applyNumberFormat="1" applyAlignment="1">
      <alignment horizontal="center" wrapText="1"/>
    </xf>
    <xf numFmtId="4" fontId="0" fillId="0" borderId="0" xfId="0" applyNumberFormat="1" applyAlignment="1">
      <alignment horizontal="right" vertical="top" wrapText="1"/>
    </xf>
    <xf numFmtId="164" fontId="0" fillId="0" borderId="0" xfId="0" applyNumberFormat="1" applyAlignment="1">
      <alignment horizontal="right" vertical="top" wrapText="1"/>
    </xf>
    <xf numFmtId="0" fontId="0" fillId="0" borderId="0" xfId="0" applyAlignment="1"/>
    <xf numFmtId="164" fontId="7" fillId="0" borderId="0" xfId="0" applyNumberFormat="1" applyFont="1" applyAlignment="1">
      <alignment horizontal="right" vertical="top" wrapText="1"/>
    </xf>
    <xf numFmtId="164" fontId="7" fillId="0" borderId="0" xfId="0" applyNumberFormat="1" applyFont="1" applyAlignment="1" applyProtection="1">
      <alignment horizontal="right" vertical="top" wrapText="1"/>
      <protection locked="0"/>
    </xf>
    <xf numFmtId="164" fontId="0" fillId="0" borderId="0" xfId="0" applyNumberFormat="1" applyAlignment="1" applyProtection="1">
      <alignment horizontal="right" vertical="top" wrapText="1"/>
      <protection locked="0"/>
    </xf>
    <xf numFmtId="3" fontId="6" fillId="0" borderId="0" xfId="0" applyNumberFormat="1" applyFont="1" applyAlignment="1">
      <alignment horizontal="center" vertical="top" wrapText="1"/>
    </xf>
    <xf numFmtId="3" fontId="41" fillId="0" borderId="0" xfId="0" applyNumberFormat="1" applyFont="1" applyAlignment="1">
      <alignment horizontal="center" vertical="top" wrapText="1"/>
    </xf>
    <xf numFmtId="4" fontId="47" fillId="0" borderId="0" xfId="0" applyNumberFormat="1" applyFont="1"/>
    <xf numFmtId="4" fontId="49" fillId="0" borderId="0" xfId="0" applyNumberFormat="1" applyFont="1"/>
    <xf numFmtId="4" fontId="50" fillId="0" borderId="0" xfId="0" applyNumberFormat="1" applyFont="1"/>
    <xf numFmtId="4" fontId="50" fillId="0" borderId="0" xfId="0" applyNumberFormat="1" applyFont="1" applyAlignment="1">
      <alignment horizontal="right"/>
    </xf>
    <xf numFmtId="4" fontId="50" fillId="0" borderId="0" xfId="0" applyNumberFormat="1" applyFont="1" applyProtection="1">
      <protection locked="0"/>
    </xf>
    <xf numFmtId="4" fontId="49" fillId="0" borderId="2" xfId="0" applyNumberFormat="1" applyFont="1" applyBorder="1" applyAlignment="1">
      <alignment horizontal="right"/>
    </xf>
    <xf numFmtId="4" fontId="49" fillId="0" borderId="2" xfId="0" applyNumberFormat="1" applyFont="1" applyBorder="1"/>
    <xf numFmtId="4" fontId="48" fillId="0" borderId="34" xfId="0" applyNumberFormat="1" applyFont="1" applyBorder="1" applyAlignment="1">
      <alignment horizontal="right"/>
    </xf>
    <xf numFmtId="4" fontId="48" fillId="0" borderId="34" xfId="0" applyNumberFormat="1" applyFont="1" applyBorder="1"/>
    <xf numFmtId="4" fontId="48" fillId="0" borderId="0" xfId="0" applyNumberFormat="1" applyFont="1" applyAlignment="1">
      <alignment horizontal="right"/>
    </xf>
    <xf numFmtId="4" fontId="48" fillId="0" borderId="0" xfId="0" applyNumberFormat="1" applyFont="1"/>
    <xf numFmtId="4" fontId="49" fillId="0" borderId="0" xfId="0" applyNumberFormat="1" applyFont="1" applyAlignment="1">
      <alignment horizontal="centerContinuous"/>
    </xf>
    <xf numFmtId="4" fontId="49" fillId="0" borderId="0" xfId="0" applyNumberFormat="1" applyFont="1" applyAlignment="1">
      <alignment horizontal="right"/>
    </xf>
    <xf numFmtId="4" fontId="48" fillId="0" borderId="0" xfId="0" applyNumberFormat="1" applyFont="1" applyAlignment="1">
      <alignment horizontal="centerContinuous"/>
    </xf>
    <xf numFmtId="3" fontId="0" fillId="0" borderId="0" xfId="0" applyNumberFormat="1"/>
    <xf numFmtId="0" fontId="0" fillId="0" borderId="4" xfId="0" applyBorder="1" applyAlignment="1">
      <alignment horizontal="center"/>
    </xf>
    <xf numFmtId="0" fontId="0" fillId="0" borderId="26"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4" fontId="6" fillId="0" borderId="0" xfId="0" applyNumberFormat="1" applyFont="1" applyAlignment="1">
      <alignment wrapText="1"/>
    </xf>
    <xf numFmtId="4" fontId="7" fillId="0" borderId="0" xfId="0" applyNumberFormat="1" applyFont="1" applyAlignment="1">
      <alignment horizontal="right"/>
    </xf>
    <xf numFmtId="4" fontId="6" fillId="0" borderId="0" xfId="0" applyNumberFormat="1" applyFont="1" applyAlignment="1">
      <alignment horizontal="right" wrapText="1"/>
    </xf>
    <xf numFmtId="4" fontId="36" fillId="0" borderId="0" xfId="6" applyNumberFormat="1" applyFont="1"/>
    <xf numFmtId="4" fontId="32" fillId="0" borderId="0" xfId="0" applyNumberFormat="1" applyFont="1" applyAlignment="1">
      <alignment wrapText="1"/>
    </xf>
    <xf numFmtId="4" fontId="45" fillId="0" borderId="0" xfId="5" applyNumberFormat="1" applyFont="1" applyAlignment="1">
      <alignment wrapText="1"/>
    </xf>
    <xf numFmtId="0" fontId="18" fillId="0" borderId="0" xfId="0" applyFont="1" applyBorder="1" applyAlignment="1">
      <alignment horizontal="center"/>
    </xf>
    <xf numFmtId="4" fontId="50" fillId="0" borderId="0" xfId="0" applyNumberFormat="1" applyFont="1" applyBorder="1" applyAlignment="1">
      <alignment horizontal="right"/>
    </xf>
    <xf numFmtId="4" fontId="50" fillId="0" borderId="0" xfId="0" applyNumberFormat="1" applyFont="1" applyBorder="1" applyProtection="1">
      <protection locked="0"/>
    </xf>
    <xf numFmtId="168" fontId="41" fillId="0" borderId="0" xfId="0" applyNumberFormat="1" applyFont="1" applyAlignment="1">
      <alignment horizontal="left" vertical="top"/>
    </xf>
    <xf numFmtId="0" fontId="41" fillId="0" borderId="0" xfId="0" applyFont="1" applyAlignment="1">
      <alignment vertical="top" wrapText="1"/>
    </xf>
    <xf numFmtId="0" fontId="41" fillId="0" borderId="0" xfId="0" applyFont="1"/>
    <xf numFmtId="0" fontId="41" fillId="0" borderId="0" xfId="0" applyFont="1" applyAlignment="1">
      <alignment horizontal="left"/>
    </xf>
    <xf numFmtId="4" fontId="41" fillId="0" borderId="0" xfId="0" applyNumberFormat="1" applyFont="1"/>
    <xf numFmtId="4" fontId="52" fillId="0" borderId="0" xfId="0" applyNumberFormat="1" applyFont="1" applyAlignment="1">
      <alignment vertical="top"/>
    </xf>
    <xf numFmtId="4" fontId="58" fillId="0" borderId="0" xfId="0" applyNumberFormat="1" applyFont="1" applyAlignment="1">
      <alignment vertical="top"/>
    </xf>
    <xf numFmtId="4" fontId="58" fillId="0" borderId="0" xfId="0" applyNumberFormat="1" applyFont="1" applyAlignment="1">
      <alignment horizontal="right" vertical="top"/>
    </xf>
    <xf numFmtId="0" fontId="18" fillId="0" borderId="0" xfId="0" applyFont="1" applyBorder="1" applyAlignment="1">
      <alignment horizontal="left" vertical="top"/>
    </xf>
    <xf numFmtId="0" fontId="18" fillId="0" borderId="0" xfId="0" applyFont="1" applyBorder="1" applyAlignment="1">
      <alignment horizontal="center" vertical="top"/>
    </xf>
    <xf numFmtId="4" fontId="18" fillId="0" borderId="0" xfId="0" applyNumberFormat="1" applyFont="1" applyBorder="1"/>
    <xf numFmtId="0" fontId="12" fillId="0" borderId="0" xfId="0" applyFont="1" applyAlignment="1">
      <alignment horizontal="left" vertical="top" wrapText="1"/>
    </xf>
    <xf numFmtId="0" fontId="18" fillId="0" borderId="0" xfId="0" applyFont="1" applyBorder="1" applyAlignment="1">
      <alignment horizontal="right" vertical="top"/>
    </xf>
    <xf numFmtId="0" fontId="0" fillId="0" borderId="0" xfId="0" applyBorder="1" applyAlignment="1">
      <alignment horizontal="right" vertical="top"/>
    </xf>
    <xf numFmtId="0" fontId="20" fillId="0" borderId="0" xfId="0" applyFont="1" applyBorder="1" applyAlignment="1">
      <alignment horizontal="right" vertical="top"/>
    </xf>
    <xf numFmtId="0" fontId="0" fillId="0" borderId="0" xfId="0" applyBorder="1" applyAlignment="1">
      <alignment horizontal="right" vertical="center"/>
    </xf>
    <xf numFmtId="4" fontId="19" fillId="0" borderId="0" xfId="0" applyNumberFormat="1" applyFont="1" applyBorder="1" applyAlignment="1">
      <alignment horizontal="justify" vertical="top" wrapText="1"/>
    </xf>
    <xf numFmtId="4" fontId="18" fillId="0" borderId="0" xfId="0" applyNumberFormat="1" applyFont="1" applyBorder="1" applyAlignment="1">
      <alignment horizontal="center"/>
    </xf>
    <xf numFmtId="4" fontId="57" fillId="0" borderId="0" xfId="0" applyNumberFormat="1" applyFont="1" applyBorder="1" applyAlignment="1">
      <alignment wrapText="1"/>
    </xf>
    <xf numFmtId="4" fontId="18" fillId="0" borderId="0" xfId="0" applyNumberFormat="1" applyFont="1" applyBorder="1" applyAlignment="1">
      <alignment horizontal="justify" vertical="top" wrapText="1"/>
    </xf>
    <xf numFmtId="4" fontId="18" fillId="0" borderId="0" xfId="0" applyNumberFormat="1" applyFont="1" applyBorder="1" applyAlignment="1">
      <alignment horizontal="left" vertical="top" wrapText="1"/>
    </xf>
    <xf numFmtId="4" fontId="0" fillId="0" borderId="0" xfId="0" applyNumberFormat="1" applyBorder="1" applyAlignment="1">
      <alignment horizontal="justify" vertical="top" wrapText="1"/>
    </xf>
    <xf numFmtId="4" fontId="0" fillId="0" borderId="0" xfId="0" applyNumberFormat="1" applyBorder="1"/>
    <xf numFmtId="4" fontId="18" fillId="0" borderId="0" xfId="0" applyNumberFormat="1" applyFont="1" applyFill="1" applyBorder="1" applyAlignment="1">
      <alignment horizontal="left" vertical="top" wrapText="1"/>
    </xf>
    <xf numFmtId="4" fontId="0" fillId="0" borderId="35" xfId="0" applyNumberFormat="1" applyBorder="1"/>
    <xf numFmtId="4" fontId="19" fillId="0" borderId="0" xfId="0" applyNumberFormat="1" applyFont="1" applyBorder="1" applyAlignment="1">
      <alignment horizontal="center"/>
    </xf>
    <xf numFmtId="4" fontId="19" fillId="0" borderId="0" xfId="0" applyNumberFormat="1" applyFont="1" applyBorder="1"/>
    <xf numFmtId="4" fontId="2" fillId="0" borderId="1" xfId="1" applyNumberFormat="1" applyFont="1" applyFill="1" applyBorder="1" applyAlignment="1">
      <alignment horizontal="left" vertical="top"/>
    </xf>
    <xf numFmtId="4" fontId="2" fillId="0" borderId="2" xfId="1" applyNumberFormat="1" applyFont="1" applyFill="1" applyBorder="1" applyAlignment="1">
      <alignment horizontal="center" vertical="center"/>
    </xf>
    <xf numFmtId="4" fontId="2" fillId="0" borderId="2" xfId="1" applyNumberFormat="1" applyFont="1" applyFill="1" applyBorder="1" applyAlignment="1">
      <alignment horizontal="left" vertical="top" wrapText="1"/>
    </xf>
    <xf numFmtId="4" fontId="2" fillId="0" borderId="0" xfId="1" applyNumberFormat="1" applyFont="1" applyFill="1" applyBorder="1" applyAlignment="1">
      <alignment horizontal="left" vertical="top"/>
    </xf>
    <xf numFmtId="4" fontId="2" fillId="0" borderId="0" xfId="1" applyNumberFormat="1" applyFont="1" applyFill="1" applyBorder="1" applyAlignment="1">
      <alignment horizontal="left" vertical="top" wrapText="1"/>
    </xf>
    <xf numFmtId="4" fontId="2" fillId="0" borderId="4" xfId="1" applyNumberFormat="1" applyFont="1" applyFill="1" applyBorder="1" applyAlignment="1">
      <alignment horizontal="left" vertical="top"/>
    </xf>
    <xf numFmtId="4" fontId="2" fillId="0" borderId="4" xfId="1" applyNumberFormat="1" applyFont="1" applyFill="1" applyBorder="1" applyAlignment="1">
      <alignment horizontal="center" vertical="center"/>
    </xf>
    <xf numFmtId="4" fontId="2" fillId="0" borderId="4" xfId="1" applyNumberFormat="1" applyFont="1" applyFill="1" applyBorder="1" applyAlignment="1">
      <alignment horizontal="left" vertical="top" wrapText="1"/>
    </xf>
    <xf numFmtId="4" fontId="1" fillId="0" borderId="6" xfId="1" applyNumberFormat="1" applyFill="1" applyBorder="1" applyAlignment="1">
      <alignment vertical="top" wrapText="1"/>
    </xf>
    <xf numFmtId="4" fontId="2" fillId="0" borderId="2" xfId="1" applyNumberFormat="1" applyFont="1" applyFill="1" applyBorder="1" applyAlignment="1">
      <alignment horizontal="left"/>
    </xf>
    <xf numFmtId="4" fontId="2" fillId="0" borderId="0" xfId="1" applyNumberFormat="1" applyFont="1" applyFill="1" applyBorder="1" applyAlignment="1">
      <alignment horizontal="left"/>
    </xf>
    <xf numFmtId="4" fontId="1" fillId="0" borderId="4" xfId="1" applyNumberFormat="1" applyFill="1" applyBorder="1" applyAlignment="1">
      <alignment horizontal="left"/>
    </xf>
    <xf numFmtId="4" fontId="2" fillId="0" borderId="4" xfId="1" applyNumberFormat="1" applyFont="1" applyFill="1" applyBorder="1" applyAlignment="1">
      <alignment horizontal="left"/>
    </xf>
    <xf numFmtId="4" fontId="2" fillId="0" borderId="7" xfId="1" applyNumberFormat="1" applyFont="1" applyFill="1" applyBorder="1" applyAlignment="1">
      <alignment horizontal="left" vertical="top"/>
    </xf>
    <xf numFmtId="4" fontId="2" fillId="0" borderId="7" xfId="1" applyNumberFormat="1" applyFont="1" applyFill="1" applyBorder="1" applyAlignment="1">
      <alignment horizontal="left" vertical="top" wrapText="1"/>
    </xf>
    <xf numFmtId="4" fontId="2" fillId="0" borderId="7" xfId="1" applyNumberFormat="1" applyFont="1" applyFill="1" applyBorder="1" applyAlignment="1">
      <alignment horizontal="left"/>
    </xf>
    <xf numFmtId="4" fontId="2" fillId="0" borderId="8" xfId="1" applyNumberFormat="1" applyFont="1" applyFill="1" applyBorder="1" applyAlignment="1">
      <alignment horizontal="left" vertical="top" wrapText="1"/>
    </xf>
    <xf numFmtId="4" fontId="1" fillId="0" borderId="4" xfId="1" applyNumberFormat="1" applyFill="1" applyBorder="1" applyAlignment="1">
      <alignment horizontal="left" vertical="top" wrapText="1"/>
    </xf>
    <xf numFmtId="4" fontId="1" fillId="0" borderId="0" xfId="1" applyNumberFormat="1" applyFill="1" applyBorder="1" applyAlignment="1">
      <alignment horizontal="left"/>
    </xf>
    <xf numFmtId="4" fontId="2" fillId="0" borderId="1" xfId="1" applyNumberFormat="1" applyFont="1" applyFill="1" applyBorder="1"/>
    <xf numFmtId="4" fontId="2" fillId="0" borderId="0" xfId="1" applyNumberFormat="1" applyFont="1" applyFill="1" applyBorder="1"/>
    <xf numFmtId="4" fontId="2" fillId="0" borderId="7" xfId="1" applyNumberFormat="1" applyFont="1" applyFill="1" applyBorder="1"/>
    <xf numFmtId="4" fontId="1" fillId="0" borderId="9" xfId="1" applyNumberFormat="1" applyFill="1" applyBorder="1" applyAlignment="1">
      <alignment horizontal="left" vertical="top"/>
    </xf>
    <xf numFmtId="4" fontId="1" fillId="0" borderId="9" xfId="1" applyNumberFormat="1" applyFill="1" applyBorder="1" applyAlignment="1">
      <alignment horizontal="left" vertical="top" wrapText="1"/>
    </xf>
    <xf numFmtId="4" fontId="1" fillId="0" borderId="10" xfId="1" applyNumberFormat="1" applyFill="1" applyBorder="1" applyAlignment="1">
      <alignment horizontal="left" vertical="top"/>
    </xf>
    <xf numFmtId="4" fontId="1" fillId="0" borderId="10" xfId="1" applyNumberFormat="1" applyFill="1" applyBorder="1" applyAlignment="1">
      <alignment horizontal="left" vertical="top" wrapText="1"/>
    </xf>
    <xf numFmtId="4" fontId="1" fillId="0" borderId="0" xfId="1" applyNumberFormat="1" applyFill="1" applyBorder="1" applyAlignment="1">
      <alignment horizontal="left" vertical="top"/>
    </xf>
    <xf numFmtId="4" fontId="1" fillId="0" borderId="0" xfId="1" applyNumberFormat="1" applyFill="1" applyBorder="1" applyAlignment="1">
      <alignment horizontal="left" vertical="top" wrapText="1"/>
    </xf>
    <xf numFmtId="4" fontId="1" fillId="0" borderId="7" xfId="1" applyNumberFormat="1" applyFill="1" applyBorder="1" applyAlignment="1">
      <alignment horizontal="left" vertical="top" wrapText="1"/>
    </xf>
    <xf numFmtId="4" fontId="1" fillId="0" borderId="14" xfId="1" applyNumberFormat="1" applyFill="1" applyBorder="1" applyAlignment="1">
      <alignment horizontal="left"/>
    </xf>
    <xf numFmtId="4" fontId="1" fillId="0" borderId="14" xfId="1" applyNumberFormat="1" applyFill="1" applyBorder="1" applyAlignment="1">
      <alignment horizontal="left" vertical="top" wrapText="1"/>
    </xf>
    <xf numFmtId="4" fontId="1" fillId="0" borderId="2" xfId="1" applyNumberFormat="1" applyFill="1" applyBorder="1" applyAlignment="1">
      <alignment horizontal="left" vertical="top" wrapText="1"/>
    </xf>
    <xf numFmtId="4" fontId="1" fillId="0" borderId="2" xfId="1" applyNumberFormat="1" applyFill="1" applyBorder="1" applyAlignment="1">
      <alignment horizontal="left"/>
    </xf>
    <xf numFmtId="4" fontId="1" fillId="0" borderId="0" xfId="1" applyNumberFormat="1" applyFill="1" applyBorder="1" applyAlignment="1">
      <alignment vertical="top" wrapText="1"/>
    </xf>
    <xf numFmtId="4" fontId="1" fillId="0" borderId="4" xfId="1" applyNumberFormat="1" applyFill="1" applyBorder="1" applyAlignment="1">
      <alignment vertical="top" wrapText="1"/>
    </xf>
    <xf numFmtId="4" fontId="1" fillId="0" borderId="2" xfId="1" applyNumberFormat="1" applyFill="1" applyBorder="1" applyAlignment="1">
      <alignment vertical="top" wrapText="1"/>
    </xf>
    <xf numFmtId="4" fontId="2" fillId="0" borderId="14" xfId="1" applyNumberFormat="1" applyFont="1" applyFill="1" applyBorder="1" applyAlignment="1">
      <alignment horizontal="left" vertical="top" wrapText="1"/>
    </xf>
    <xf numFmtId="4" fontId="1" fillId="0" borderId="4" xfId="2" applyNumberFormat="1" applyFill="1" applyBorder="1" applyAlignment="1">
      <alignment horizontal="left" vertical="top" wrapText="1"/>
    </xf>
    <xf numFmtId="4" fontId="4" fillId="0" borderId="9" xfId="0" applyNumberFormat="1" applyFont="1" applyBorder="1" applyAlignment="1">
      <alignment vertical="top" wrapText="1"/>
    </xf>
    <xf numFmtId="4" fontId="1" fillId="0" borderId="15" xfId="1" applyNumberFormat="1" applyFill="1" applyBorder="1" applyAlignment="1">
      <alignment horizontal="right"/>
    </xf>
    <xf numFmtId="4" fontId="1" fillId="0" borderId="15" xfId="2" applyNumberFormat="1" applyFill="1" applyBorder="1" applyAlignment="1">
      <alignment horizontal="right"/>
    </xf>
    <xf numFmtId="4" fontId="1" fillId="0" borderId="6" xfId="1" applyNumberFormat="1" applyFill="1" applyBorder="1" applyAlignment="1">
      <alignment horizontal="left" vertical="top" wrapText="1"/>
    </xf>
    <xf numFmtId="4" fontId="1" fillId="0" borderId="6" xfId="2" applyNumberFormat="1" applyFill="1" applyBorder="1" applyAlignment="1">
      <alignment horizontal="left" vertical="top" wrapText="1"/>
    </xf>
    <xf numFmtId="4" fontId="1" fillId="0" borderId="13" xfId="2" applyNumberFormat="1" applyFill="1" applyBorder="1" applyAlignment="1">
      <alignment horizontal="right"/>
    </xf>
    <xf numFmtId="4" fontId="1" fillId="0" borderId="14" xfId="2" applyNumberFormat="1" applyFill="1" applyBorder="1" applyAlignment="1">
      <alignment horizontal="left" vertical="top" wrapText="1"/>
    </xf>
    <xf numFmtId="4" fontId="1" fillId="0" borderId="21" xfId="2" applyNumberFormat="1" applyFill="1" applyBorder="1" applyAlignment="1">
      <alignment horizontal="right"/>
    </xf>
    <xf numFmtId="4" fontId="1" fillId="0" borderId="0" xfId="2" applyNumberFormat="1" applyFill="1" applyBorder="1" applyAlignment="1">
      <alignment horizontal="left" vertical="top" wrapText="1"/>
    </xf>
    <xf numFmtId="4" fontId="2" fillId="0" borderId="0" xfId="0" applyNumberFormat="1" applyFont="1" applyAlignment="1">
      <alignment horizontal="left" vertical="top" wrapText="1"/>
    </xf>
    <xf numFmtId="4" fontId="2" fillId="0" borderId="0" xfId="0" applyNumberFormat="1" applyFont="1" applyAlignment="1">
      <alignment horizontal="center" vertical="center"/>
    </xf>
    <xf numFmtId="4" fontId="2" fillId="0" borderId="2" xfId="2" applyNumberFormat="1" applyFont="1" applyFill="1" applyBorder="1" applyAlignment="1">
      <alignment horizontal="left" vertical="top" wrapText="1"/>
    </xf>
    <xf numFmtId="4" fontId="2" fillId="0" borderId="2" xfId="0" applyNumberFormat="1" applyFont="1" applyBorder="1" applyAlignment="1">
      <alignment horizontal="left" vertical="top" wrapText="1"/>
    </xf>
    <xf numFmtId="4" fontId="2" fillId="0" borderId="2" xfId="0" applyNumberFormat="1" applyFont="1" applyBorder="1" applyAlignment="1">
      <alignment horizontal="center" vertical="center"/>
    </xf>
    <xf numFmtId="4" fontId="2" fillId="0" borderId="7" xfId="0" applyNumberFormat="1" applyFont="1" applyBorder="1" applyAlignment="1">
      <alignment horizontal="left" vertical="top" wrapText="1"/>
    </xf>
    <xf numFmtId="4" fontId="2" fillId="0" borderId="7" xfId="0" applyNumberFormat="1" applyFont="1" applyBorder="1" applyAlignment="1">
      <alignment horizontal="center" vertical="center"/>
    </xf>
    <xf numFmtId="4" fontId="0" fillId="0" borderId="0" xfId="0" applyNumberFormat="1" applyAlignment="1">
      <alignment horizontal="center" vertical="top"/>
    </xf>
    <xf numFmtId="4" fontId="5" fillId="0" borderId="0" xfId="0" applyNumberFormat="1" applyFont="1" applyAlignment="1">
      <alignment horizontal="left" vertical="center"/>
    </xf>
    <xf numFmtId="4" fontId="0" fillId="0" borderId="0" xfId="0" applyNumberFormat="1" applyAlignment="1">
      <alignment horizontal="left" vertical="top" wrapText="1"/>
    </xf>
    <xf numFmtId="4" fontId="0" fillId="0" borderId="0" xfId="0" applyNumberFormat="1" applyAlignment="1">
      <alignment horizontal="right" vertical="top"/>
    </xf>
    <xf numFmtId="4" fontId="0" fillId="0" borderId="0" xfId="0" applyNumberFormat="1" applyAlignment="1">
      <alignment horizontal="left" vertical="top"/>
    </xf>
    <xf numFmtId="4" fontId="6" fillId="0" borderId="0" xfId="0" applyNumberFormat="1" applyFont="1" applyAlignment="1">
      <alignment horizontal="left" vertical="top"/>
    </xf>
    <xf numFmtId="4" fontId="7" fillId="0" borderId="0" xfId="0" applyNumberFormat="1" applyFont="1" applyAlignment="1">
      <alignment horizontal="left" vertical="top"/>
    </xf>
    <xf numFmtId="4" fontId="5" fillId="0" borderId="0" xfId="0" applyNumberFormat="1" applyFont="1" applyAlignment="1">
      <alignment horizontal="center" vertical="top"/>
    </xf>
    <xf numFmtId="4" fontId="5" fillId="0" borderId="0" xfId="0" applyNumberFormat="1" applyFont="1" applyAlignment="1">
      <alignment horizontal="left" vertical="top" wrapText="1"/>
    </xf>
    <xf numFmtId="4" fontId="5" fillId="0" borderId="0" xfId="0" applyNumberFormat="1" applyFont="1" applyAlignment="1">
      <alignment horizontal="right" vertical="top"/>
    </xf>
    <xf numFmtId="4" fontId="9" fillId="0" borderId="0" xfId="0" applyNumberFormat="1" applyFont="1" applyAlignment="1">
      <alignment horizontal="center" vertical="top"/>
    </xf>
    <xf numFmtId="4" fontId="9" fillId="0" borderId="0" xfId="0" applyNumberFormat="1" applyFont="1" applyAlignment="1">
      <alignment horizontal="left" vertical="top" wrapText="1"/>
    </xf>
    <xf numFmtId="4" fontId="9" fillId="0" borderId="0" xfId="0" applyNumberFormat="1" applyFont="1" applyAlignment="1">
      <alignment horizontal="right" vertical="top"/>
    </xf>
    <xf numFmtId="4" fontId="7" fillId="0" borderId="0" xfId="0" applyNumberFormat="1" applyFont="1" applyAlignment="1">
      <alignment horizontal="left" vertical="top" wrapText="1"/>
    </xf>
    <xf numFmtId="4" fontId="7" fillId="0" borderId="0" xfId="0" applyNumberFormat="1" applyFont="1" applyAlignment="1">
      <alignment horizontal="right" vertical="top"/>
    </xf>
    <xf numFmtId="4" fontId="7" fillId="0" borderId="0" xfId="0" applyNumberFormat="1" applyFont="1" applyAlignment="1">
      <alignment horizontal="right" vertical="top" wrapText="1" indent="1"/>
    </xf>
    <xf numFmtId="4" fontId="7" fillId="0" borderId="0" xfId="0" applyNumberFormat="1" applyFont="1" applyAlignment="1" applyProtection="1">
      <alignment horizontal="right" vertical="top"/>
      <protection locked="0"/>
    </xf>
    <xf numFmtId="4" fontId="7" fillId="0" borderId="0" xfId="0" applyNumberFormat="1" applyFont="1" applyAlignment="1" applyProtection="1">
      <alignment horizontal="right" vertical="top" wrapText="1" indent="1"/>
      <protection locked="0"/>
    </xf>
    <xf numFmtId="4" fontId="0" fillId="0" borderId="0" xfId="0" applyNumberFormat="1" applyAlignment="1" applyProtection="1">
      <alignment horizontal="right" vertical="top"/>
      <protection locked="0"/>
    </xf>
    <xf numFmtId="4" fontId="0" fillId="0" borderId="0" xfId="0" applyNumberFormat="1" applyAlignment="1" applyProtection="1">
      <alignment horizontal="right" vertical="top" wrapText="1" indent="1"/>
      <protection locked="0"/>
    </xf>
    <xf numFmtId="4" fontId="10" fillId="0" borderId="0" xfId="0" applyNumberFormat="1" applyFont="1" applyAlignment="1">
      <alignment horizontal="left" vertical="top" wrapText="1"/>
    </xf>
    <xf numFmtId="4" fontId="5" fillId="0" borderId="0" xfId="0" applyNumberFormat="1" applyFont="1" applyAlignment="1">
      <alignment vertical="top"/>
    </xf>
    <xf numFmtId="4" fontId="5" fillId="0" borderId="0" xfId="0" applyNumberFormat="1" applyFont="1" applyAlignment="1">
      <alignment horizontal="left" vertical="top"/>
    </xf>
    <xf numFmtId="4" fontId="0" fillId="0" borderId="0" xfId="0" applyNumberFormat="1" applyAlignment="1">
      <alignment vertical="top"/>
    </xf>
    <xf numFmtId="4" fontId="7" fillId="0" borderId="0" xfId="0" applyNumberFormat="1" applyFont="1" applyAlignment="1">
      <alignment vertical="top"/>
    </xf>
    <xf numFmtId="4" fontId="7" fillId="0" borderId="0" xfId="0" applyNumberFormat="1" applyFont="1" applyAlignment="1">
      <alignment horizontal="center" vertical="top"/>
    </xf>
    <xf numFmtId="4" fontId="11" fillId="0" borderId="0" xfId="0" applyNumberFormat="1" applyFont="1" applyAlignment="1">
      <alignment horizontal="justify" vertical="top" wrapText="1"/>
    </xf>
    <xf numFmtId="4" fontId="0" fillId="0" borderId="0" xfId="0" applyNumberFormat="1" applyAlignment="1">
      <alignment horizontal="center"/>
    </xf>
    <xf numFmtId="4" fontId="0" fillId="0" borderId="0" xfId="0" applyNumberFormat="1" applyAlignment="1">
      <alignment horizontal="justify" vertical="top" wrapText="1"/>
    </xf>
    <xf numFmtId="4" fontId="13" fillId="0" borderId="0" xfId="0" applyNumberFormat="1" applyFont="1" applyAlignment="1">
      <alignment vertical="top" wrapText="1"/>
    </xf>
    <xf numFmtId="4" fontId="16" fillId="0" borderId="0" xfId="0" applyNumberFormat="1" applyFont="1" applyAlignment="1">
      <alignment horizontal="center" vertical="top" wrapText="1"/>
    </xf>
    <xf numFmtId="4" fontId="17" fillId="0" borderId="0" xfId="0" applyNumberFormat="1" applyFont="1" applyAlignment="1">
      <alignment horizontal="center"/>
    </xf>
    <xf numFmtId="4" fontId="16" fillId="0" borderId="0" xfId="0" applyNumberFormat="1" applyFont="1" applyAlignment="1">
      <alignment horizontal="center"/>
    </xf>
    <xf numFmtId="4" fontId="15" fillId="0" borderId="0" xfId="0" applyNumberFormat="1" applyFont="1" applyAlignment="1">
      <alignment horizontal="left" vertical="top"/>
    </xf>
    <xf numFmtId="4" fontId="18" fillId="0" borderId="0" xfId="0" applyNumberFormat="1" applyFont="1" applyAlignment="1">
      <alignment horizontal="justify" vertical="top" wrapText="1"/>
    </xf>
    <xf numFmtId="4" fontId="18" fillId="0" borderId="0" xfId="0" applyNumberFormat="1" applyFont="1" applyAlignment="1">
      <alignment horizontal="center"/>
    </xf>
    <xf numFmtId="4" fontId="18" fillId="0" borderId="0" xfId="0" applyNumberFormat="1" applyFont="1"/>
    <xf numFmtId="4" fontId="19" fillId="0" borderId="0" xfId="0" applyNumberFormat="1" applyFont="1" applyAlignment="1">
      <alignment horizontal="center" vertical="center"/>
    </xf>
    <xf numFmtId="4" fontId="18" fillId="0" borderId="0" xfId="0" applyNumberFormat="1" applyFont="1" applyAlignment="1">
      <alignment horizontal="left" vertical="top"/>
    </xf>
    <xf numFmtId="4" fontId="19" fillId="0" borderId="0" xfId="0" applyNumberFormat="1" applyFont="1" applyAlignment="1">
      <alignment horizontal="justify" vertical="top" wrapText="1"/>
    </xf>
    <xf numFmtId="4" fontId="18" fillId="0" borderId="0" xfId="0" applyNumberFormat="1" applyFont="1" applyAlignment="1">
      <alignment horizontal="center" vertical="top"/>
    </xf>
    <xf numFmtId="4" fontId="18" fillId="0" borderId="0" xfId="0" applyNumberFormat="1" applyFont="1" applyAlignment="1">
      <alignment horizontal="left" vertical="top" wrapText="1"/>
    </xf>
    <xf numFmtId="4" fontId="19" fillId="0" borderId="0" xfId="0" applyNumberFormat="1" applyFont="1" applyAlignment="1">
      <alignment horizontal="center"/>
    </xf>
    <xf numFmtId="4" fontId="19" fillId="0" borderId="0" xfId="0" applyNumberFormat="1" applyFont="1"/>
    <xf numFmtId="4" fontId="11" fillId="0" borderId="0" xfId="0" applyNumberFormat="1" applyFont="1"/>
    <xf numFmtId="4" fontId="0" fillId="0" borderId="33" xfId="0" applyNumberFormat="1" applyBorder="1"/>
    <xf numFmtId="4" fontId="18" fillId="0" borderId="33" xfId="0" applyNumberFormat="1" applyFont="1" applyBorder="1" applyAlignment="1">
      <alignment horizontal="left" vertical="top"/>
    </xf>
    <xf numFmtId="4" fontId="18" fillId="0" borderId="33" xfId="0" applyNumberFormat="1" applyFont="1" applyBorder="1" applyAlignment="1">
      <alignment horizontal="justify" vertical="top" wrapText="1"/>
    </xf>
    <xf numFmtId="4" fontId="18" fillId="0" borderId="33" xfId="0" applyNumberFormat="1" applyFont="1" applyBorder="1" applyAlignment="1">
      <alignment horizontal="center"/>
    </xf>
    <xf numFmtId="4" fontId="18" fillId="0" borderId="33" xfId="0" applyNumberFormat="1" applyFont="1" applyBorder="1"/>
    <xf numFmtId="4" fontId="19" fillId="0" borderId="26" xfId="0" applyNumberFormat="1" applyFont="1" applyBorder="1" applyAlignment="1">
      <alignment horizontal="center" vertical="center"/>
    </xf>
    <xf numFmtId="4" fontId="19" fillId="0" borderId="28" xfId="0" applyNumberFormat="1" applyFont="1" applyBorder="1" applyAlignment="1">
      <alignment horizontal="center" vertical="center" wrapText="1"/>
    </xf>
    <xf numFmtId="4" fontId="19" fillId="0" borderId="28" xfId="0" applyNumberFormat="1" applyFont="1" applyBorder="1" applyAlignment="1">
      <alignment horizontal="center" vertical="center"/>
    </xf>
    <xf numFmtId="4" fontId="19" fillId="0" borderId="26" xfId="0" applyNumberFormat="1" applyFont="1" applyBorder="1" applyAlignment="1">
      <alignment horizontal="center" vertical="center" wrapText="1"/>
    </xf>
    <xf numFmtId="4" fontId="0" fillId="0" borderId="19" xfId="0" applyNumberFormat="1" applyBorder="1"/>
    <xf numFmtId="4" fontId="18" fillId="0" borderId="19" xfId="0" applyNumberFormat="1" applyFont="1" applyBorder="1" applyAlignment="1">
      <alignment horizontal="left" vertical="top"/>
    </xf>
    <xf numFmtId="4" fontId="18" fillId="0" borderId="29" xfId="0" applyNumberFormat="1" applyFont="1" applyBorder="1" applyAlignment="1">
      <alignment horizontal="justify" vertical="top" wrapText="1"/>
    </xf>
    <xf numFmtId="4" fontId="18" fillId="0" borderId="29" xfId="0" applyNumberFormat="1" applyFont="1" applyBorder="1" applyAlignment="1">
      <alignment horizontal="center"/>
    </xf>
    <xf numFmtId="4" fontId="18" fillId="0" borderId="19" xfId="0" applyNumberFormat="1" applyFont="1" applyBorder="1" applyAlignment="1">
      <alignment horizontal="center"/>
    </xf>
    <xf numFmtId="4" fontId="18" fillId="0" borderId="19" xfId="0" applyNumberFormat="1" applyFont="1" applyBorder="1"/>
    <xf numFmtId="4" fontId="11" fillId="0" borderId="19" xfId="0" applyNumberFormat="1" applyFont="1" applyBorder="1" applyAlignment="1">
      <alignment horizontal="left" vertical="top"/>
    </xf>
    <xf numFmtId="4" fontId="11" fillId="0" borderId="29" xfId="0" applyNumberFormat="1" applyFont="1" applyBorder="1" applyAlignment="1">
      <alignment horizontal="left" vertical="top" wrapText="1"/>
    </xf>
    <xf numFmtId="4" fontId="0" fillId="0" borderId="29" xfId="0" applyNumberFormat="1" applyBorder="1" applyAlignment="1">
      <alignment horizontal="center"/>
    </xf>
    <xf numFmtId="4" fontId="0" fillId="0" borderId="19" xfId="0" applyNumberFormat="1" applyBorder="1" applyAlignment="1">
      <alignment horizontal="center" vertical="top"/>
    </xf>
    <xf numFmtId="4" fontId="0" fillId="0" borderId="19" xfId="0" applyNumberFormat="1" applyBorder="1" applyAlignment="1">
      <alignment horizontal="left" vertical="top"/>
    </xf>
    <xf numFmtId="4" fontId="0" fillId="0" borderId="29" xfId="0" applyNumberFormat="1" applyBorder="1" applyAlignment="1">
      <alignment horizontal="left" vertical="top" wrapText="1"/>
    </xf>
    <xf numFmtId="4" fontId="23" fillId="0" borderId="19" xfId="0" applyNumberFormat="1" applyFont="1" applyBorder="1"/>
    <xf numFmtId="4" fontId="0" fillId="0" borderId="30" xfId="0" applyNumberFormat="1" applyBorder="1" applyAlignment="1">
      <alignment vertical="center"/>
    </xf>
    <xf numFmtId="4" fontId="0" fillId="0" borderId="30" xfId="0" applyNumberFormat="1" applyBorder="1" applyAlignment="1">
      <alignment horizontal="left" vertical="center"/>
    </xf>
    <xf numFmtId="4" fontId="11" fillId="0" borderId="30" xfId="0" applyNumberFormat="1" applyFont="1" applyBorder="1" applyAlignment="1">
      <alignment horizontal="left" vertical="center" wrapText="1"/>
    </xf>
    <xf numFmtId="4" fontId="11" fillId="0" borderId="31" xfId="0" applyNumberFormat="1" applyFont="1" applyBorder="1" applyAlignment="1">
      <alignment horizontal="center" vertical="center"/>
    </xf>
    <xf numFmtId="4" fontId="11" fillId="0" borderId="30" xfId="0" applyNumberFormat="1" applyFont="1" applyBorder="1" applyAlignment="1">
      <alignment horizontal="center" vertical="center"/>
    </xf>
    <xf numFmtId="4" fontId="11" fillId="0" borderId="30" xfId="0" applyNumberFormat="1" applyFont="1" applyBorder="1" applyAlignment="1">
      <alignment vertical="center"/>
    </xf>
    <xf numFmtId="4" fontId="11" fillId="0" borderId="19" xfId="0" applyNumberFormat="1" applyFont="1" applyBorder="1" applyAlignment="1">
      <alignment horizontal="left" vertical="top" wrapText="1"/>
    </xf>
    <xf numFmtId="4" fontId="0" fillId="0" borderId="29" xfId="0" applyNumberFormat="1" applyBorder="1"/>
    <xf numFmtId="4" fontId="0" fillId="0" borderId="19" xfId="0" applyNumberFormat="1" applyBorder="1" applyAlignment="1">
      <alignment horizontal="left" vertical="top" wrapText="1"/>
    </xf>
    <xf numFmtId="4" fontId="6" fillId="0" borderId="19" xfId="0" applyNumberFormat="1" applyFont="1" applyBorder="1" applyAlignment="1">
      <alignment horizontal="left" vertical="center" wrapText="1"/>
    </xf>
    <xf numFmtId="4" fontId="23" fillId="0" borderId="19" xfId="0" applyNumberFormat="1" applyFont="1" applyBorder="1" applyAlignment="1">
      <alignment horizontal="left" vertical="top"/>
    </xf>
    <xf numFmtId="4" fontId="11" fillId="0" borderId="29" xfId="0" applyNumberFormat="1" applyFont="1" applyBorder="1" applyAlignment="1">
      <alignment horizontal="center"/>
    </xf>
    <xf numFmtId="4" fontId="6" fillId="0" borderId="19" xfId="0" applyNumberFormat="1" applyFont="1" applyBorder="1" applyAlignment="1">
      <alignment horizontal="left" vertical="top"/>
    </xf>
    <xf numFmtId="4" fontId="0" fillId="0" borderId="22" xfId="0" applyNumberFormat="1" applyBorder="1"/>
    <xf numFmtId="4" fontId="0" fillId="0" borderId="32" xfId="0" applyNumberFormat="1" applyBorder="1"/>
    <xf numFmtId="4" fontId="0" fillId="0" borderId="32" xfId="0" applyNumberFormat="1" applyBorder="1" applyAlignment="1">
      <alignment horizontal="left" vertical="top"/>
    </xf>
    <xf numFmtId="4" fontId="11" fillId="0" borderId="32" xfId="0" applyNumberFormat="1" applyFont="1" applyBorder="1" applyAlignment="1">
      <alignment horizontal="left" vertical="top" wrapText="1"/>
    </xf>
    <xf numFmtId="4" fontId="11" fillId="0" borderId="19" xfId="0" applyNumberFormat="1" applyFont="1" applyBorder="1" applyAlignment="1">
      <alignment horizontal="center"/>
    </xf>
    <xf numFmtId="4" fontId="11" fillId="0" borderId="19" xfId="0" applyNumberFormat="1" applyFont="1" applyBorder="1"/>
    <xf numFmtId="4" fontId="25" fillId="0" borderId="19" xfId="0" applyNumberFormat="1" applyFont="1" applyBorder="1"/>
    <xf numFmtId="4" fontId="25" fillId="0" borderId="29" xfId="0" applyNumberFormat="1" applyFont="1" applyBorder="1" applyAlignment="1">
      <alignment horizontal="center"/>
    </xf>
    <xf numFmtId="4" fontId="25" fillId="0" borderId="19" xfId="0" applyNumberFormat="1" applyFont="1" applyBorder="1" applyAlignment="1">
      <alignment horizontal="center"/>
    </xf>
    <xf numFmtId="4" fontId="11" fillId="0" borderId="29" xfId="0" applyNumberFormat="1" applyFont="1" applyBorder="1"/>
    <xf numFmtId="4" fontId="25" fillId="0" borderId="19" xfId="0" applyNumberFormat="1" applyFont="1" applyBorder="1" applyAlignment="1">
      <alignment horizontal="left" vertical="top"/>
    </xf>
    <xf numFmtId="4" fontId="25" fillId="0" borderId="29" xfId="0" applyNumberFormat="1" applyFont="1" applyBorder="1" applyAlignment="1">
      <alignment horizontal="left" vertical="top" wrapText="1"/>
    </xf>
    <xf numFmtId="4" fontId="23" fillId="0" borderId="19" xfId="0" applyNumberFormat="1" applyFont="1" applyBorder="1" applyAlignment="1">
      <alignment horizontal="center" vertical="top"/>
    </xf>
    <xf numFmtId="4" fontId="7" fillId="0" borderId="19" xfId="0" applyNumberFormat="1" applyFont="1" applyBorder="1" applyAlignment="1">
      <alignment horizontal="left" vertical="top"/>
    </xf>
    <xf numFmtId="4" fontId="7" fillId="0" borderId="19" xfId="0" applyNumberFormat="1" applyFont="1" applyBorder="1" applyAlignment="1">
      <alignment horizontal="left" vertical="top" wrapText="1"/>
    </xf>
    <xf numFmtId="4" fontId="6" fillId="0" borderId="19" xfId="0" applyNumberFormat="1" applyFont="1" applyBorder="1" applyAlignment="1">
      <alignment horizontal="left" vertical="top" wrapText="1"/>
    </xf>
    <xf numFmtId="4" fontId="0" fillId="0" borderId="29" xfId="0" applyNumberFormat="1" applyBorder="1" applyAlignment="1">
      <alignment horizontal="justify" vertical="top" wrapText="1"/>
    </xf>
    <xf numFmtId="4" fontId="0" fillId="0" borderId="19" xfId="0" applyNumberFormat="1" applyBorder="1" applyAlignment="1">
      <alignment horizontal="right"/>
    </xf>
    <xf numFmtId="4" fontId="6" fillId="0" borderId="22" xfId="0" applyNumberFormat="1" applyFont="1" applyBorder="1" applyAlignment="1">
      <alignment horizontal="center" vertical="top"/>
    </xf>
    <xf numFmtId="4" fontId="24" fillId="0" borderId="19" xfId="0" applyNumberFormat="1" applyFont="1" applyBorder="1" applyAlignment="1">
      <alignment horizontal="left" vertical="top"/>
    </xf>
    <xf numFmtId="4" fontId="24" fillId="0" borderId="29" xfId="0" applyNumberFormat="1" applyFont="1" applyBorder="1" applyAlignment="1">
      <alignment horizontal="left" vertical="top" wrapText="1"/>
    </xf>
    <xf numFmtId="4" fontId="11" fillId="0" borderId="32" xfId="0" applyNumberFormat="1" applyFont="1" applyBorder="1" applyAlignment="1">
      <alignment horizontal="center"/>
    </xf>
    <xf numFmtId="4" fontId="11" fillId="0" borderId="0" xfId="0" applyNumberFormat="1" applyFont="1" applyAlignment="1">
      <alignment horizontal="center"/>
    </xf>
    <xf numFmtId="4" fontId="0" fillId="0" borderId="0" xfId="0" quotePrefix="1" applyNumberFormat="1" applyAlignment="1">
      <alignment horizontal="left" vertical="top"/>
    </xf>
    <xf numFmtId="4" fontId="18" fillId="0" borderId="29" xfId="0" applyNumberFormat="1" applyFont="1" applyBorder="1" applyAlignment="1">
      <alignment horizontal="left" vertical="top" wrapText="1"/>
    </xf>
    <xf numFmtId="4" fontId="6" fillId="0" borderId="19" xfId="0" applyNumberFormat="1" applyFont="1" applyBorder="1" applyAlignment="1">
      <alignment vertical="top"/>
    </xf>
    <xf numFmtId="4" fontId="6" fillId="0" borderId="0" xfId="0" applyNumberFormat="1" applyFont="1" applyAlignment="1">
      <alignment horizontal="left" vertical="top" wrapText="1"/>
    </xf>
    <xf numFmtId="4" fontId="24" fillId="0" borderId="30" xfId="0" applyNumberFormat="1" applyFont="1" applyBorder="1" applyAlignment="1">
      <alignment horizontal="center" vertical="top"/>
    </xf>
    <xf numFmtId="4" fontId="24" fillId="0" borderId="31" xfId="0" applyNumberFormat="1" applyFont="1" applyBorder="1" applyAlignment="1">
      <alignment horizontal="center" vertical="top"/>
    </xf>
    <xf numFmtId="4" fontId="24" fillId="0" borderId="30" xfId="0" applyNumberFormat="1" applyFont="1" applyBorder="1" applyAlignment="1">
      <alignment horizontal="left" vertical="top" wrapText="1"/>
    </xf>
    <xf numFmtId="4" fontId="24" fillId="0" borderId="30" xfId="0" applyNumberFormat="1" applyFont="1" applyBorder="1" applyAlignment="1">
      <alignment horizontal="center"/>
    </xf>
    <xf numFmtId="4" fontId="23" fillId="0" borderId="19" xfId="0" applyNumberFormat="1" applyFont="1" applyBorder="1" applyAlignment="1">
      <alignment horizontal="center"/>
    </xf>
    <xf numFmtId="4" fontId="0" fillId="0" borderId="30" xfId="0" applyNumberFormat="1" applyBorder="1" applyAlignment="1">
      <alignment horizontal="center" vertical="top"/>
    </xf>
    <xf numFmtId="4" fontId="11" fillId="0" borderId="31" xfId="0" applyNumberFormat="1" applyFont="1" applyBorder="1" applyAlignment="1">
      <alignment horizontal="center" vertical="top"/>
    </xf>
    <xf numFmtId="4" fontId="11" fillId="0" borderId="30" xfId="0" applyNumberFormat="1" applyFont="1" applyBorder="1" applyAlignment="1">
      <alignment horizontal="left" vertical="top" wrapText="1"/>
    </xf>
    <xf numFmtId="4" fontId="11" fillId="0" borderId="30" xfId="0" applyNumberFormat="1" applyFont="1" applyBorder="1" applyAlignment="1">
      <alignment horizontal="center"/>
    </xf>
    <xf numFmtId="4" fontId="0" fillId="0" borderId="32" xfId="0" applyNumberFormat="1" applyBorder="1" applyAlignment="1">
      <alignment horizontal="center" vertical="top"/>
    </xf>
    <xf numFmtId="4" fontId="25" fillId="0" borderId="19" xfId="0" applyNumberFormat="1" applyFont="1" applyBorder="1" applyAlignment="1">
      <alignment horizontal="center" vertical="top"/>
    </xf>
    <xf numFmtId="4" fontId="11" fillId="0" borderId="19" xfId="0" applyNumberFormat="1" applyFont="1" applyBorder="1" applyAlignment="1">
      <alignment horizontal="center" vertical="top"/>
    </xf>
    <xf numFmtId="4" fontId="0" fillId="0" borderId="29" xfId="0" applyNumberFormat="1" applyBorder="1" applyAlignment="1">
      <alignment horizontal="left" vertical="top"/>
    </xf>
    <xf numFmtId="4" fontId="6" fillId="0" borderId="19" xfId="0" applyNumberFormat="1" applyFont="1" applyBorder="1" applyAlignment="1">
      <alignment horizontal="center" vertical="top"/>
    </xf>
    <xf numFmtId="4" fontId="11" fillId="0" borderId="29" xfId="0" applyNumberFormat="1" applyFont="1" applyBorder="1" applyAlignment="1">
      <alignment horizontal="justify" vertical="top" wrapText="1"/>
    </xf>
    <xf numFmtId="4" fontId="11" fillId="0" borderId="30" xfId="0" applyNumberFormat="1" applyFont="1" applyBorder="1" applyAlignment="1">
      <alignment horizontal="justify" vertical="center" wrapText="1"/>
    </xf>
    <xf numFmtId="4" fontId="11" fillId="0" borderId="19" xfId="0" applyNumberFormat="1" applyFont="1" applyBorder="1" applyAlignment="1">
      <alignment horizontal="justify" vertical="top" wrapText="1"/>
    </xf>
    <xf numFmtId="4" fontId="0" fillId="0" borderId="19" xfId="0" applyNumberFormat="1" applyBorder="1" applyAlignment="1">
      <alignment horizontal="justify" vertical="top" wrapText="1"/>
    </xf>
    <xf numFmtId="4" fontId="6" fillId="0" borderId="19" xfId="0" applyNumberFormat="1" applyFont="1" applyBorder="1" applyAlignment="1">
      <alignment horizontal="justify" vertical="center" wrapText="1"/>
    </xf>
    <xf numFmtId="4" fontId="11" fillId="0" borderId="32" xfId="0" applyNumberFormat="1" applyFont="1" applyBorder="1" applyAlignment="1">
      <alignment horizontal="justify" vertical="top" wrapText="1"/>
    </xf>
    <xf numFmtId="4" fontId="25" fillId="0" borderId="29" xfId="0" applyNumberFormat="1" applyFont="1" applyBorder="1" applyAlignment="1">
      <alignment horizontal="justify" vertical="top" wrapText="1"/>
    </xf>
    <xf numFmtId="4" fontId="24" fillId="0" borderId="29" xfId="0" applyNumberFormat="1" applyFont="1" applyBorder="1" applyAlignment="1">
      <alignment horizontal="justify" vertical="top" wrapText="1"/>
    </xf>
    <xf numFmtId="4" fontId="0" fillId="0" borderId="29" xfId="0" applyNumberFormat="1" applyBorder="1" applyAlignment="1">
      <alignment vertical="top" wrapText="1"/>
    </xf>
    <xf numFmtId="4" fontId="28" fillId="0" borderId="0" xfId="0" applyNumberFormat="1" applyFont="1" applyAlignment="1">
      <alignment horizontal="center" wrapText="1"/>
    </xf>
    <xf numFmtId="4" fontId="28" fillId="0" borderId="0" xfId="0" applyNumberFormat="1" applyFont="1" applyAlignment="1">
      <alignment wrapText="1"/>
    </xf>
    <xf numFmtId="4" fontId="29" fillId="0" borderId="0" xfId="0" applyNumberFormat="1" applyFont="1" applyAlignment="1">
      <alignment wrapText="1"/>
    </xf>
    <xf numFmtId="4" fontId="29" fillId="0" borderId="0" xfId="0" applyNumberFormat="1" applyFont="1" applyAlignment="1">
      <alignment horizontal="center" wrapText="1"/>
    </xf>
    <xf numFmtId="4" fontId="28" fillId="0" borderId="0" xfId="0" applyNumberFormat="1" applyFont="1" applyAlignment="1">
      <alignment horizontal="left" wrapText="1" indent="2"/>
    </xf>
    <xf numFmtId="4" fontId="30" fillId="0" borderId="0" xfId="0" applyNumberFormat="1" applyFont="1" applyAlignment="1">
      <alignment vertical="top" wrapText="1"/>
    </xf>
    <xf numFmtId="4" fontId="28" fillId="0" borderId="0" xfId="0" applyNumberFormat="1" applyFont="1" applyAlignment="1">
      <alignment horizontal="center" vertical="top" wrapText="1"/>
    </xf>
    <xf numFmtId="4" fontId="28" fillId="0" borderId="0" xfId="0" applyNumberFormat="1" applyFont="1" applyAlignment="1">
      <alignment vertical="top" wrapText="1"/>
    </xf>
    <xf numFmtId="4" fontId="31" fillId="0" borderId="0" xfId="2" applyNumberFormat="1" applyFont="1" applyAlignment="1">
      <alignment horizontal="left" vertical="top"/>
    </xf>
    <xf numFmtId="4" fontId="6" fillId="0" borderId="0" xfId="0" applyNumberFormat="1" applyFont="1" applyAlignment="1">
      <alignment horizontal="center" wrapText="1"/>
    </xf>
    <xf numFmtId="4" fontId="8" fillId="0" borderId="0" xfId="0" applyNumberFormat="1" applyFont="1" applyAlignment="1">
      <alignment wrapText="1"/>
    </xf>
    <xf numFmtId="4" fontId="6" fillId="0" borderId="0" xfId="0" applyNumberFormat="1" applyFont="1" applyAlignment="1">
      <alignment horizontal="left" wrapText="1"/>
    </xf>
    <xf numFmtId="4" fontId="6" fillId="0" borderId="0" xfId="5" applyNumberFormat="1" applyAlignment="1">
      <alignment wrapText="1"/>
    </xf>
    <xf numFmtId="4" fontId="32" fillId="0" borderId="0" xfId="0" applyNumberFormat="1" applyFont="1" applyAlignment="1">
      <alignment horizontal="center" wrapText="1"/>
    </xf>
    <xf numFmtId="4" fontId="33" fillId="0" borderId="0" xfId="0" applyNumberFormat="1" applyFont="1" applyAlignment="1">
      <alignment wrapText="1"/>
    </xf>
    <xf numFmtId="4" fontId="32" fillId="0" borderId="0" xfId="0" applyNumberFormat="1" applyFont="1" applyAlignment="1">
      <alignment horizontal="left" wrapText="1"/>
    </xf>
    <xf numFmtId="4" fontId="32" fillId="0" borderId="0" xfId="5" applyNumberFormat="1" applyFont="1" applyAlignment="1">
      <alignment wrapText="1"/>
    </xf>
    <xf numFmtId="4" fontId="7" fillId="0" borderId="0" xfId="0" applyNumberFormat="1" applyFont="1" applyAlignment="1">
      <alignment horizontal="center" wrapText="1"/>
    </xf>
    <xf numFmtId="4" fontId="7" fillId="0" borderId="0" xfId="0" applyNumberFormat="1" applyFont="1" applyAlignment="1">
      <alignment wrapText="1"/>
    </xf>
    <xf numFmtId="4" fontId="7" fillId="0" borderId="0" xfId="0" applyNumberFormat="1" applyFont="1" applyAlignment="1">
      <alignment horizontal="left" wrapText="1"/>
    </xf>
    <xf numFmtId="4" fontId="7" fillId="0" borderId="0" xfId="5" applyNumberFormat="1" applyFont="1" applyAlignment="1">
      <alignment wrapText="1"/>
    </xf>
    <xf numFmtId="4" fontId="34" fillId="0" borderId="0" xfId="0" applyNumberFormat="1" applyFont="1" applyAlignment="1">
      <alignment wrapText="1"/>
    </xf>
    <xf numFmtId="4" fontId="5" fillId="0" borderId="0" xfId="7" applyNumberFormat="1" applyFont="1" applyAlignment="1">
      <alignment horizontal="right" vertical="center"/>
    </xf>
    <xf numFmtId="4" fontId="36" fillId="0" borderId="0" xfId="6" applyNumberFormat="1" applyFont="1" applyAlignment="1">
      <alignment horizontal="left"/>
    </xf>
    <xf numFmtId="4" fontId="31" fillId="0" borderId="0" xfId="6" applyNumberFormat="1" applyFont="1" applyAlignment="1">
      <alignment horizontal="left"/>
    </xf>
    <xf numFmtId="4" fontId="6" fillId="0" borderId="0" xfId="6" applyNumberFormat="1" applyFont="1"/>
    <xf numFmtId="4" fontId="7" fillId="0" borderId="0" xfId="7" applyNumberFormat="1" applyFont="1" applyAlignment="1">
      <alignment horizontal="right"/>
    </xf>
    <xf numFmtId="4" fontId="6" fillId="0" borderId="0" xfId="6" applyNumberFormat="1" applyFont="1" applyAlignment="1">
      <alignment horizontal="left"/>
    </xf>
    <xf numFmtId="4" fontId="38" fillId="0" borderId="0" xfId="8" applyNumberFormat="1" applyFont="1" applyAlignment="1">
      <alignment horizontal="left" vertical="top" wrapText="1"/>
    </xf>
    <xf numFmtId="4" fontId="39" fillId="0" borderId="2" xfId="0" applyNumberFormat="1" applyFont="1" applyBorder="1" applyAlignment="1">
      <alignment horizontal="center" vertical="center" wrapText="1"/>
    </xf>
    <xf numFmtId="4" fontId="32" fillId="0" borderId="0" xfId="9" applyNumberFormat="1" applyFont="1" applyAlignment="1">
      <alignment horizontal="center" vertical="top" wrapText="1"/>
    </xf>
    <xf numFmtId="4" fontId="40" fillId="0" borderId="0" xfId="9" applyNumberFormat="1" applyFont="1" applyAlignment="1">
      <alignment wrapText="1"/>
    </xf>
    <xf numFmtId="4" fontId="41" fillId="0" borderId="0" xfId="9" applyNumberFormat="1" applyFont="1" applyAlignment="1">
      <alignment horizontal="right" wrapText="1"/>
    </xf>
    <xf numFmtId="4" fontId="40" fillId="0" borderId="0" xfId="8" applyNumberFormat="1" applyFont="1" applyAlignment="1" applyProtection="1">
      <alignment horizontal="left" wrapText="1"/>
      <protection locked="0"/>
    </xf>
    <xf numFmtId="4" fontId="42" fillId="0" borderId="0" xfId="0" applyNumberFormat="1" applyFont="1" applyAlignment="1">
      <alignment wrapText="1"/>
    </xf>
    <xf numFmtId="4" fontId="7" fillId="0" borderId="0" xfId="0" applyNumberFormat="1" applyFont="1" applyAlignment="1">
      <alignment horizontal="center" vertical="top" wrapText="1"/>
    </xf>
    <xf numFmtId="4" fontId="43" fillId="0" borderId="0" xfId="0" applyNumberFormat="1" applyFont="1" applyAlignment="1">
      <alignment horizontal="center" vertical="top" wrapText="1"/>
    </xf>
    <xf numFmtId="4" fontId="43" fillId="0" borderId="0" xfId="0" applyNumberFormat="1" applyFont="1" applyAlignment="1">
      <alignment wrapText="1"/>
    </xf>
    <xf numFmtId="4" fontId="44" fillId="0" borderId="0" xfId="0" applyNumberFormat="1" applyFont="1" applyAlignment="1">
      <alignment wrapText="1"/>
    </xf>
    <xf numFmtId="4" fontId="45" fillId="0" borderId="0" xfId="0" applyNumberFormat="1" applyFont="1" applyAlignment="1">
      <alignment wrapText="1"/>
    </xf>
    <xf numFmtId="4" fontId="6" fillId="0" borderId="0" xfId="0" applyNumberFormat="1" applyFont="1" applyAlignment="1">
      <alignment horizontal="center" vertical="top" wrapText="1"/>
    </xf>
    <xf numFmtId="4" fontId="6" fillId="0" borderId="0" xfId="0" applyNumberFormat="1" applyFont="1" applyAlignment="1">
      <alignment vertical="top" wrapText="1"/>
    </xf>
    <xf numFmtId="4" fontId="32" fillId="0" borderId="0" xfId="0" applyNumberFormat="1" applyFont="1" applyAlignment="1">
      <alignment horizontal="right" wrapText="1"/>
    </xf>
    <xf numFmtId="4" fontId="6" fillId="0" borderId="0" xfId="8" applyNumberFormat="1" applyFont="1" applyAlignment="1">
      <alignment wrapText="1"/>
    </xf>
    <xf numFmtId="4" fontId="32" fillId="0" borderId="0" xfId="8" applyNumberFormat="1" applyFont="1" applyAlignment="1">
      <alignment wrapText="1"/>
    </xf>
    <xf numFmtId="4" fontId="46" fillId="0" borderId="0" xfId="0" applyNumberFormat="1" applyFont="1" applyAlignment="1">
      <alignment horizontal="left" wrapText="1"/>
    </xf>
    <xf numFmtId="4" fontId="34" fillId="0" borderId="0" xfId="0" applyNumberFormat="1" applyFont="1" applyAlignment="1">
      <alignment horizontal="center" wrapText="1"/>
    </xf>
    <xf numFmtId="4" fontId="34" fillId="0" borderId="0" xfId="0" applyNumberFormat="1" applyFont="1" applyAlignment="1">
      <alignment horizontal="right" wrapText="1"/>
    </xf>
    <xf numFmtId="4" fontId="6" fillId="0" borderId="0" xfId="8" applyNumberFormat="1" applyFont="1" applyAlignment="1" applyProtection="1">
      <alignment wrapText="1"/>
      <protection locked="0"/>
    </xf>
    <xf numFmtId="4" fontId="7" fillId="0" borderId="0" xfId="8" applyNumberFormat="1" applyFont="1" applyAlignment="1" applyProtection="1">
      <alignment wrapText="1"/>
      <protection locked="0"/>
    </xf>
    <xf numFmtId="4" fontId="46" fillId="0" borderId="0" xfId="0" applyNumberFormat="1" applyFont="1" applyAlignment="1">
      <alignment wrapText="1"/>
    </xf>
    <xf numFmtId="4" fontId="41" fillId="0" borderId="0" xfId="0" applyNumberFormat="1" applyFont="1" applyAlignment="1">
      <alignment horizontal="center" wrapText="1"/>
    </xf>
    <xf numFmtId="4" fontId="41" fillId="0" borderId="0" xfId="0" applyNumberFormat="1" applyFont="1" applyAlignment="1">
      <alignment horizontal="left" wrapText="1"/>
    </xf>
    <xf numFmtId="4" fontId="41" fillId="0" borderId="0" xfId="0" applyNumberFormat="1" applyFont="1" applyAlignment="1">
      <alignment horizontal="right" wrapText="1"/>
    </xf>
    <xf numFmtId="4" fontId="41" fillId="0" borderId="0" xfId="0" applyNumberFormat="1" applyFont="1" applyAlignment="1">
      <alignment wrapText="1"/>
    </xf>
    <xf numFmtId="4" fontId="41" fillId="0" borderId="0" xfId="8" applyNumberFormat="1" applyFont="1" applyAlignment="1" applyProtection="1">
      <alignment wrapText="1"/>
      <protection locked="0"/>
    </xf>
    <xf numFmtId="4" fontId="41" fillId="0" borderId="0" xfId="9" applyNumberFormat="1" applyFont="1" applyAlignment="1">
      <alignment wrapText="1"/>
    </xf>
    <xf numFmtId="4" fontId="41" fillId="0" borderId="0" xfId="8" applyNumberFormat="1" applyFont="1" applyAlignment="1" applyProtection="1">
      <alignment horizontal="right" wrapText="1"/>
      <protection locked="0"/>
    </xf>
    <xf numFmtId="4" fontId="6" fillId="0" borderId="0" xfId="9" applyNumberFormat="1" applyFont="1" applyAlignment="1">
      <alignment wrapText="1"/>
    </xf>
    <xf numFmtId="4" fontId="41" fillId="0" borderId="0" xfId="8" applyNumberFormat="1" applyFont="1" applyAlignment="1">
      <alignment wrapText="1"/>
    </xf>
    <xf numFmtId="4" fontId="41" fillId="0" borderId="0" xfId="8" applyNumberFormat="1" applyFont="1" applyAlignment="1">
      <alignment horizontal="right" wrapText="1"/>
    </xf>
    <xf numFmtId="4" fontId="7" fillId="0" borderId="0" xfId="9" applyNumberFormat="1" applyFont="1" applyAlignment="1">
      <alignment wrapText="1"/>
    </xf>
    <xf numFmtId="4" fontId="47" fillId="0" borderId="0" xfId="0" applyNumberFormat="1" applyFont="1" applyAlignment="1">
      <alignment horizontal="left" vertical="top"/>
    </xf>
    <xf numFmtId="4" fontId="47" fillId="0" borderId="0" xfId="0" applyNumberFormat="1" applyFont="1" applyAlignment="1">
      <alignment vertical="top" wrapText="1"/>
    </xf>
    <xf numFmtId="4" fontId="47" fillId="0" borderId="0" xfId="0" applyNumberFormat="1" applyFont="1" applyAlignment="1">
      <alignment horizontal="left"/>
    </xf>
    <xf numFmtId="4" fontId="48" fillId="0" borderId="0" xfId="0" applyNumberFormat="1" applyFont="1" applyAlignment="1">
      <alignment horizontal="justify" vertical="top"/>
    </xf>
    <xf numFmtId="4" fontId="48" fillId="0" borderId="0" xfId="0" applyNumberFormat="1" applyFont="1" applyAlignment="1">
      <alignment horizontal="left" vertical="center" wrapText="1"/>
    </xf>
    <xf numFmtId="4" fontId="49" fillId="0" borderId="0" xfId="0" applyNumberFormat="1" applyFont="1" applyAlignment="1">
      <alignment horizontal="left"/>
    </xf>
    <xf numFmtId="4" fontId="48" fillId="0" borderId="0" xfId="0" applyNumberFormat="1" applyFont="1" applyAlignment="1">
      <alignment horizontal="center"/>
    </xf>
    <xf numFmtId="4" fontId="50" fillId="0" borderId="0" xfId="0" applyNumberFormat="1" applyFont="1" applyAlignment="1">
      <alignment horizontal="justify" vertical="top"/>
    </xf>
    <xf numFmtId="4" fontId="51" fillId="0" borderId="0" xfId="0" applyNumberFormat="1" applyFont="1" applyAlignment="1">
      <alignment horizontal="center"/>
    </xf>
    <xf numFmtId="4" fontId="51" fillId="0" borderId="0" xfId="0" applyNumberFormat="1" applyFont="1" applyAlignment="1">
      <alignment horizontal="center" wrapText="1"/>
    </xf>
    <xf numFmtId="4" fontId="50" fillId="0" borderId="0" xfId="0" applyNumberFormat="1" applyFont="1" applyAlignment="1">
      <alignment horizontal="left"/>
    </xf>
    <xf numFmtId="4" fontId="49" fillId="0" borderId="2" xfId="0" applyNumberFormat="1" applyFont="1" applyBorder="1" applyAlignment="1">
      <alignment horizontal="left" vertical="top"/>
    </xf>
    <xf numFmtId="4" fontId="49" fillId="0" borderId="2" xfId="0" applyNumberFormat="1" applyFont="1" applyBorder="1" applyAlignment="1">
      <alignment horizontal="justify" vertical="top"/>
    </xf>
    <xf numFmtId="4" fontId="49" fillId="0" borderId="0" xfId="0" applyNumberFormat="1" applyFont="1" applyAlignment="1">
      <alignment horizontal="left" vertical="top"/>
    </xf>
    <xf numFmtId="4" fontId="50" fillId="0" borderId="0" xfId="0" applyNumberFormat="1" applyFont="1" applyAlignment="1">
      <alignment vertical="top" wrapText="1"/>
    </xf>
    <xf numFmtId="4" fontId="52" fillId="0" borderId="0" xfId="0" applyNumberFormat="1" applyFont="1" applyAlignment="1">
      <alignment horizontal="justify" vertical="top"/>
    </xf>
    <xf numFmtId="4" fontId="48" fillId="0" borderId="0" xfId="0" applyNumberFormat="1" applyFont="1" applyAlignment="1">
      <alignment horizontal="left" wrapText="1"/>
    </xf>
    <xf numFmtId="4" fontId="48" fillId="0" borderId="0" xfId="0" applyNumberFormat="1" applyFont="1" applyAlignment="1">
      <alignment horizontal="left" vertical="top" wrapText="1"/>
    </xf>
    <xf numFmtId="4" fontId="49" fillId="0" borderId="0" xfId="0" applyNumberFormat="1" applyFont="1" applyAlignment="1">
      <alignment horizontal="justify" vertical="top"/>
    </xf>
    <xf numFmtId="4" fontId="49" fillId="0" borderId="0" xfId="0" applyNumberFormat="1" applyFont="1" applyAlignment="1">
      <alignment horizontal="center"/>
    </xf>
    <xf numFmtId="4" fontId="48" fillId="0" borderId="0" xfId="0" applyNumberFormat="1" applyFont="1" applyAlignment="1">
      <alignment horizontal="justify"/>
    </xf>
    <xf numFmtId="4" fontId="53" fillId="0" borderId="34" xfId="0" applyNumberFormat="1" applyFont="1" applyBorder="1"/>
    <xf numFmtId="4" fontId="48" fillId="0" borderId="34" xfId="0" applyNumberFormat="1" applyFont="1" applyBorder="1" applyAlignment="1">
      <alignment vertical="top"/>
    </xf>
    <xf numFmtId="4" fontId="50" fillId="0" borderId="0" xfId="0" applyNumberFormat="1" applyFont="1" applyBorder="1"/>
    <xf numFmtId="4" fontId="54" fillId="0" borderId="0" xfId="0" applyNumberFormat="1" applyFont="1" applyAlignment="1">
      <alignment vertical="top" wrapText="1"/>
    </xf>
    <xf numFmtId="4" fontId="50" fillId="0" borderId="0" xfId="0" applyNumberFormat="1" applyFont="1" applyBorder="1" applyAlignment="1">
      <alignment vertical="top"/>
    </xf>
    <xf numFmtId="4" fontId="41" fillId="0" borderId="0" xfId="0" applyNumberFormat="1" applyFont="1" applyAlignment="1">
      <alignment horizontal="left" vertical="top"/>
    </xf>
    <xf numFmtId="4" fontId="41" fillId="0" borderId="0" xfId="0" applyNumberFormat="1" applyFont="1" applyAlignment="1">
      <alignment vertical="top" wrapText="1"/>
    </xf>
    <xf numFmtId="4" fontId="41" fillId="0" borderId="0" xfId="0" applyNumberFormat="1" applyFont="1" applyAlignment="1">
      <alignment horizontal="left"/>
    </xf>
    <xf numFmtId="4" fontId="50" fillId="0" borderId="0" xfId="0" applyNumberFormat="1" applyFont="1" applyAlignment="1">
      <alignment horizontal="justify" vertical="top" wrapText="1"/>
    </xf>
    <xf numFmtId="4" fontId="52" fillId="0" borderId="0" xfId="0" applyNumberFormat="1" applyFont="1"/>
    <xf numFmtId="4" fontId="50" fillId="0" borderId="0" xfId="0" applyNumberFormat="1" applyFont="1" applyAlignment="1">
      <alignment vertical="top"/>
    </xf>
    <xf numFmtId="4" fontId="52" fillId="0" borderId="0" xfId="0" applyNumberFormat="1" applyFont="1" applyAlignment="1">
      <alignment horizontal="center"/>
    </xf>
    <xf numFmtId="4" fontId="50" fillId="0" borderId="0" xfId="0" applyNumberFormat="1" applyFont="1" applyAlignment="1">
      <alignment horizontal="left" vertical="top"/>
    </xf>
    <xf numFmtId="4" fontId="56" fillId="0" borderId="0" xfId="0" applyNumberFormat="1" applyFont="1" applyAlignment="1">
      <alignment vertical="top" wrapText="1"/>
    </xf>
    <xf numFmtId="4" fontId="48" fillId="0" borderId="2" xfId="0" applyNumberFormat="1" applyFont="1" applyBorder="1" applyAlignment="1">
      <alignment horizontal="left" vertical="top"/>
    </xf>
    <xf numFmtId="4" fontId="58" fillId="0" borderId="0" xfId="0" applyNumberFormat="1" applyFont="1" applyAlignment="1">
      <alignment horizontal="left" vertical="top"/>
    </xf>
    <xf numFmtId="4" fontId="58" fillId="0" borderId="0" xfId="0" applyNumberFormat="1" applyFont="1" applyAlignment="1">
      <alignment vertical="top" wrapText="1"/>
    </xf>
    <xf numFmtId="4" fontId="49" fillId="0" borderId="0" xfId="0" applyNumberFormat="1" applyFont="1" applyAlignment="1">
      <alignment horizontal="justify"/>
    </xf>
    <xf numFmtId="4" fontId="50" fillId="0" borderId="0" xfId="0" quotePrefix="1" applyNumberFormat="1" applyFont="1" applyAlignment="1">
      <alignment horizontal="justify" vertical="top"/>
    </xf>
    <xf numFmtId="4" fontId="6" fillId="0" borderId="0" xfId="9" applyNumberFormat="1" applyFont="1" applyAlignment="1">
      <alignment horizontal="right" wrapText="1"/>
    </xf>
    <xf numFmtId="4" fontId="6" fillId="0" borderId="0" xfId="0" applyNumberFormat="1" applyFont="1"/>
    <xf numFmtId="2" fontId="0" fillId="0" borderId="0" xfId="0" applyNumberFormat="1" applyAlignment="1">
      <alignment horizontal="center" vertical="top"/>
    </xf>
    <xf numFmtId="0" fontId="59" fillId="0" borderId="0" xfId="0" applyFont="1"/>
    <xf numFmtId="4" fontId="59" fillId="0" borderId="0" xfId="0" applyNumberFormat="1" applyFont="1"/>
    <xf numFmtId="4" fontId="60" fillId="0" borderId="0" xfId="0" applyNumberFormat="1" applyFont="1"/>
    <xf numFmtId="4" fontId="9" fillId="0" borderId="26" xfId="0" applyNumberFormat="1" applyFont="1" applyFill="1" applyBorder="1" applyAlignment="1">
      <alignment horizontal="center" vertical="center" wrapText="1"/>
    </xf>
    <xf numFmtId="4" fontId="9" fillId="0" borderId="27" xfId="0" applyNumberFormat="1" applyFont="1" applyFill="1" applyBorder="1" applyAlignment="1">
      <alignment horizontal="center" vertical="center" wrapText="1"/>
    </xf>
    <xf numFmtId="4" fontId="27" fillId="0" borderId="26" xfId="0" applyNumberFormat="1" applyFont="1" applyFill="1" applyBorder="1" applyAlignment="1">
      <alignment horizontal="center" vertical="center" wrapText="1"/>
    </xf>
    <xf numFmtId="4" fontId="27" fillId="0" borderId="27" xfId="0" applyNumberFormat="1" applyFont="1" applyFill="1" applyBorder="1" applyAlignment="1">
      <alignment horizontal="center" vertical="center" wrapText="1"/>
    </xf>
    <xf numFmtId="4" fontId="31" fillId="0" borderId="0" xfId="6" applyNumberFormat="1" applyFont="1" applyAlignment="1">
      <alignment horizontal="right"/>
    </xf>
    <xf numFmtId="3" fontId="32" fillId="0" borderId="0" xfId="0" applyNumberFormat="1" applyFont="1" applyAlignment="1">
      <alignment horizontal="center" vertical="top" wrapText="1"/>
    </xf>
    <xf numFmtId="3" fontId="32" fillId="0" borderId="0" xfId="9" applyNumberFormat="1" applyFont="1" applyAlignment="1">
      <alignment horizontal="center" vertical="top" wrapText="1"/>
    </xf>
    <xf numFmtId="3" fontId="7" fillId="0" borderId="0" xfId="0" applyNumberFormat="1" applyFont="1" applyAlignment="1">
      <alignment horizontal="center" vertical="top" wrapText="1"/>
    </xf>
    <xf numFmtId="3" fontId="6" fillId="0" borderId="0" xfId="0" applyNumberFormat="1" applyFont="1" applyAlignment="1">
      <alignment horizontal="center" wrapText="1"/>
    </xf>
    <xf numFmtId="3" fontId="32" fillId="0" borderId="0" xfId="0" applyNumberFormat="1" applyFont="1" applyAlignment="1">
      <alignment horizontal="center" wrapText="1"/>
    </xf>
    <xf numFmtId="3" fontId="34" fillId="0" borderId="0" xfId="0" applyNumberFormat="1" applyFont="1" applyAlignment="1">
      <alignment horizontal="center" wrapText="1"/>
    </xf>
    <xf numFmtId="3" fontId="41" fillId="0" borderId="0" xfId="0" applyNumberFormat="1" applyFont="1" applyAlignment="1">
      <alignment horizontal="center" wrapText="1"/>
    </xf>
    <xf numFmtId="3" fontId="6" fillId="0" borderId="0" xfId="0" applyNumberFormat="1" applyFont="1" applyAlignment="1">
      <alignment vertical="top" wrapText="1"/>
    </xf>
    <xf numFmtId="3" fontId="6" fillId="0" borderId="0" xfId="9" applyNumberFormat="1" applyFont="1" applyAlignment="1">
      <alignment horizontal="center" vertical="top" wrapText="1"/>
    </xf>
    <xf numFmtId="4" fontId="31" fillId="0" borderId="0" xfId="7" applyNumberFormat="1" applyFont="1" applyAlignment="1">
      <alignment horizontal="right" vertical="center"/>
    </xf>
    <xf numFmtId="4" fontId="48" fillId="0" borderId="0" xfId="0" applyNumberFormat="1" applyFont="1" applyAlignment="1">
      <alignment vertical="top" wrapText="1"/>
    </xf>
    <xf numFmtId="3" fontId="7" fillId="0" borderId="0" xfId="0" applyNumberFormat="1" applyFont="1" applyAlignment="1">
      <alignment horizontal="center" wrapText="1"/>
    </xf>
    <xf numFmtId="3" fontId="45" fillId="0" borderId="0" xfId="0" applyNumberFormat="1" applyFont="1" applyAlignment="1">
      <alignment horizontal="center" vertical="top" wrapText="1"/>
    </xf>
    <xf numFmtId="0" fontId="8" fillId="0" borderId="0" xfId="10" applyFont="1" applyAlignment="1">
      <alignment vertical="top" wrapText="1"/>
    </xf>
    <xf numFmtId="0" fontId="62" fillId="0" borderId="0" xfId="11"/>
    <xf numFmtId="0" fontId="31" fillId="0" borderId="0" xfId="10" applyFont="1" applyAlignment="1">
      <alignment vertical="center" wrapText="1"/>
    </xf>
    <xf numFmtId="0" fontId="31" fillId="0" borderId="0" xfId="10" applyFont="1" applyAlignment="1">
      <alignment horizontal="center" vertical="top" wrapText="1"/>
    </xf>
    <xf numFmtId="0" fontId="63" fillId="0" borderId="0" xfId="11" applyFont="1"/>
    <xf numFmtId="49" fontId="63" fillId="0" borderId="0" xfId="11" applyNumberFormat="1" applyFont="1"/>
    <xf numFmtId="0" fontId="64" fillId="0" borderId="0" xfId="11" applyFont="1" applyAlignment="1">
      <alignment vertical="top" wrapText="1"/>
    </xf>
    <xf numFmtId="0" fontId="64" fillId="0" borderId="0" xfId="11" applyFont="1" applyAlignment="1">
      <alignment horizontal="left" vertical="top" wrapText="1"/>
    </xf>
    <xf numFmtId="0" fontId="62" fillId="0" borderId="0" xfId="11" applyAlignment="1">
      <alignment horizontal="center"/>
    </xf>
    <xf numFmtId="0" fontId="11" fillId="0" borderId="0" xfId="0" applyFont="1" applyAlignment="1">
      <alignment horizontal="left" vertical="top" wrapText="1"/>
    </xf>
    <xf numFmtId="0" fontId="13" fillId="0" borderId="0" xfId="0" applyFont="1" applyBorder="1" applyAlignment="1">
      <alignment horizontal="justify" vertical="top" wrapText="1"/>
    </xf>
    <xf numFmtId="4" fontId="18" fillId="0" borderId="35" xfId="0" applyNumberFormat="1" applyFont="1" applyFill="1" applyBorder="1" applyAlignment="1">
      <alignment horizontal="left" vertical="top" wrapText="1"/>
    </xf>
    <xf numFmtId="4" fontId="18" fillId="0" borderId="35" xfId="0" applyNumberFormat="1" applyFont="1" applyBorder="1"/>
    <xf numFmtId="0" fontId="57" fillId="0" borderId="0" xfId="0" applyFont="1" applyBorder="1" applyAlignment="1">
      <alignment horizontal="right" vertical="center" wrapText="1"/>
    </xf>
    <xf numFmtId="4" fontId="1" fillId="0" borderId="4" xfId="1" applyNumberFormat="1" applyFill="1" applyBorder="1" applyAlignment="1">
      <alignment horizontal="left" vertical="top"/>
    </xf>
    <xf numFmtId="4" fontId="1" fillId="0" borderId="6" xfId="1" applyNumberFormat="1" applyFill="1" applyBorder="1" applyAlignment="1">
      <alignment vertical="top"/>
    </xf>
    <xf numFmtId="4" fontId="1" fillId="0" borderId="7" xfId="1" applyNumberFormat="1" applyFill="1" applyBorder="1" applyAlignment="1">
      <alignment vertical="top"/>
    </xf>
    <xf numFmtId="4" fontId="1" fillId="0" borderId="9" xfId="1" applyNumberFormat="1" applyFill="1" applyBorder="1" applyAlignment="1">
      <alignment vertical="top"/>
    </xf>
    <xf numFmtId="4" fontId="1" fillId="0" borderId="10" xfId="1" applyNumberFormat="1" applyFill="1" applyBorder="1" applyAlignment="1">
      <alignment vertical="top"/>
    </xf>
    <xf numFmtId="4" fontId="2" fillId="0" borderId="2" xfId="1" applyNumberFormat="1" applyFont="1" applyFill="1" applyBorder="1" applyAlignment="1">
      <alignment horizontal="center" vertical="top"/>
    </xf>
    <xf numFmtId="4" fontId="2" fillId="0" borderId="0" xfId="1" applyNumberFormat="1" applyFont="1" applyFill="1" applyBorder="1" applyAlignment="1">
      <alignment horizontal="center" vertical="top"/>
    </xf>
    <xf numFmtId="4" fontId="1" fillId="0" borderId="10" xfId="4" applyNumberFormat="1" applyFill="1" applyBorder="1" applyAlignment="1">
      <alignment vertical="top"/>
    </xf>
    <xf numFmtId="4" fontId="1" fillId="0" borderId="4" xfId="4" applyNumberFormat="1" applyFill="1" applyBorder="1" applyAlignment="1">
      <alignment vertical="top"/>
    </xf>
    <xf numFmtId="4" fontId="1" fillId="0" borderId="4" xfId="1" applyNumberFormat="1" applyFill="1" applyBorder="1" applyAlignment="1">
      <alignment vertical="top"/>
    </xf>
    <xf numFmtId="4" fontId="2" fillId="0" borderId="4" xfId="1" applyNumberFormat="1" applyFont="1" applyFill="1" applyBorder="1" applyAlignment="1">
      <alignment horizontal="center" vertical="top"/>
    </xf>
    <xf numFmtId="4" fontId="1" fillId="0" borderId="24" xfId="1" applyNumberFormat="1" applyFill="1" applyBorder="1" applyAlignment="1">
      <alignment vertical="top"/>
    </xf>
    <xf numFmtId="4" fontId="2" fillId="0" borderId="7" xfId="1" applyNumberFormat="1" applyFont="1" applyFill="1" applyBorder="1" applyAlignment="1">
      <alignment horizontal="center" vertical="top"/>
    </xf>
    <xf numFmtId="4" fontId="2" fillId="0" borderId="8" xfId="1" applyNumberFormat="1" applyFont="1" applyFill="1" applyBorder="1" applyAlignment="1">
      <alignment horizontal="center" vertical="top"/>
    </xf>
    <xf numFmtId="4" fontId="1" fillId="0" borderId="0" xfId="1" applyNumberFormat="1" applyFill="1" applyBorder="1" applyAlignment="1">
      <alignment vertical="top"/>
    </xf>
    <xf numFmtId="4" fontId="2" fillId="0" borderId="2" xfId="1" applyNumberFormat="1" applyFont="1" applyFill="1" applyBorder="1" applyAlignment="1">
      <alignment vertical="top"/>
    </xf>
    <xf numFmtId="4" fontId="2" fillId="0" borderId="0" xfId="1" applyNumberFormat="1" applyFont="1" applyFill="1" applyBorder="1" applyAlignment="1">
      <alignment vertical="top"/>
    </xf>
    <xf numFmtId="4" fontId="2" fillId="0" borderId="7" xfId="1" applyNumberFormat="1" applyFont="1" applyFill="1" applyBorder="1" applyAlignment="1">
      <alignment vertical="top"/>
    </xf>
    <xf numFmtId="4" fontId="1" fillId="0" borderId="7" xfId="1" applyNumberFormat="1" applyFill="1" applyBorder="1" applyAlignment="1">
      <alignment horizontal="left" vertical="top"/>
    </xf>
    <xf numFmtId="4" fontId="1" fillId="0" borderId="14" xfId="1" applyNumberFormat="1" applyFill="1" applyBorder="1" applyAlignment="1">
      <alignment horizontal="left" vertical="top"/>
    </xf>
    <xf numFmtId="4" fontId="1" fillId="0" borderId="2" xfId="1" applyNumberFormat="1" applyFill="1" applyBorder="1" applyAlignment="1">
      <alignment vertical="top"/>
    </xf>
    <xf numFmtId="4" fontId="2" fillId="0" borderId="2" xfId="1" applyNumberFormat="1" applyFont="1" applyFill="1" applyBorder="1" applyAlignment="1">
      <alignment horizontal="left" vertical="top"/>
    </xf>
    <xf numFmtId="4" fontId="1" fillId="0" borderId="13" xfId="1" applyNumberFormat="1" applyFill="1" applyBorder="1" applyAlignment="1">
      <alignment horizontal="left" vertical="top"/>
    </xf>
    <xf numFmtId="4" fontId="1" fillId="0" borderId="21" xfId="1" applyNumberFormat="1" applyFill="1" applyBorder="1" applyAlignment="1">
      <alignment horizontal="left" vertical="top"/>
    </xf>
    <xf numFmtId="4" fontId="1" fillId="0" borderId="2" xfId="1" applyNumberFormat="1" applyFill="1" applyBorder="1" applyAlignment="1">
      <alignment horizontal="left" vertical="top"/>
    </xf>
    <xf numFmtId="4" fontId="1" fillId="0" borderId="6" xfId="1" applyNumberFormat="1" applyFill="1" applyBorder="1" applyAlignment="1">
      <alignment horizontal="left" vertical="top"/>
    </xf>
    <xf numFmtId="4" fontId="1" fillId="0" borderId="17" xfId="1" applyNumberFormat="1" applyFill="1" applyBorder="1" applyAlignment="1">
      <alignment horizontal="left" vertical="top"/>
    </xf>
    <xf numFmtId="4" fontId="1" fillId="0" borderId="18" xfId="1" applyNumberFormat="1" applyFill="1" applyBorder="1" applyAlignment="1">
      <alignment horizontal="left" vertical="top"/>
    </xf>
    <xf numFmtId="4" fontId="1" fillId="0" borderId="12" xfId="1" applyNumberFormat="1" applyFill="1" applyBorder="1" applyAlignment="1">
      <alignment horizontal="left" vertical="top"/>
    </xf>
    <xf numFmtId="4" fontId="4" fillId="0" borderId="6" xfId="0" applyNumberFormat="1" applyFont="1" applyBorder="1" applyAlignment="1">
      <alignment horizontal="left" vertical="top"/>
    </xf>
    <xf numFmtId="4" fontId="4" fillId="0" borderId="7" xfId="0" applyNumberFormat="1" applyFont="1" applyBorder="1" applyAlignment="1">
      <alignment horizontal="left" vertical="top"/>
    </xf>
    <xf numFmtId="4" fontId="4" fillId="0" borderId="9" xfId="0" applyNumberFormat="1" applyFont="1" applyBorder="1" applyAlignment="1">
      <alignment horizontal="left" vertical="top"/>
    </xf>
    <xf numFmtId="4" fontId="1" fillId="0" borderId="6" xfId="2" applyNumberFormat="1" applyFill="1" applyBorder="1" applyAlignment="1">
      <alignment horizontal="left" vertical="top"/>
    </xf>
    <xf numFmtId="4" fontId="1" fillId="0" borderId="14" xfId="2" applyNumberFormat="1" applyFill="1" applyBorder="1" applyAlignment="1">
      <alignment horizontal="left" vertical="top"/>
    </xf>
    <xf numFmtId="4" fontId="1" fillId="0" borderId="4" xfId="2" applyNumberFormat="1" applyFill="1" applyBorder="1" applyAlignment="1">
      <alignment horizontal="left" vertical="top"/>
    </xf>
    <xf numFmtId="4" fontId="1" fillId="0" borderId="0" xfId="2" applyNumberFormat="1" applyFill="1" applyBorder="1" applyAlignment="1">
      <alignment horizontal="left" vertical="top"/>
    </xf>
    <xf numFmtId="4" fontId="1" fillId="0" borderId="2" xfId="2" applyNumberFormat="1" applyFill="1" applyBorder="1" applyAlignment="1">
      <alignment horizontal="left" vertical="top"/>
    </xf>
    <xf numFmtId="4" fontId="2" fillId="0" borderId="0" xfId="0" applyNumberFormat="1" applyFont="1" applyAlignment="1">
      <alignment horizontal="left" vertical="top"/>
    </xf>
    <xf numFmtId="4" fontId="2" fillId="0" borderId="2" xfId="2" applyNumberFormat="1" applyFont="1" applyFill="1" applyBorder="1" applyAlignment="1">
      <alignment horizontal="left" vertical="top"/>
    </xf>
    <xf numFmtId="4" fontId="0" fillId="0" borderId="9" xfId="0" applyNumberFormat="1" applyBorder="1" applyAlignment="1">
      <alignment horizontal="left" vertical="top"/>
    </xf>
    <xf numFmtId="4" fontId="2" fillId="0" borderId="2" xfId="0" applyNumberFormat="1" applyFont="1" applyBorder="1" applyAlignment="1">
      <alignment horizontal="left" vertical="top"/>
    </xf>
    <xf numFmtId="4" fontId="2" fillId="0" borderId="7" xfId="0" applyNumberFormat="1" applyFont="1" applyBorder="1" applyAlignment="1">
      <alignment horizontal="left" vertical="top"/>
    </xf>
    <xf numFmtId="0" fontId="0" fillId="0" borderId="0" xfId="0" applyAlignment="1">
      <alignment vertical="top"/>
    </xf>
    <xf numFmtId="4" fontId="1" fillId="0" borderId="15" xfId="1" applyNumberFormat="1" applyFill="1" applyBorder="1" applyAlignment="1">
      <alignment horizontal="left" vertical="top"/>
    </xf>
    <xf numFmtId="4" fontId="1" fillId="0" borderId="6" xfId="1" applyNumberFormat="1" applyFill="1" applyBorder="1" applyAlignment="1">
      <alignment horizontal="center"/>
    </xf>
    <xf numFmtId="4" fontId="1" fillId="0" borderId="7" xfId="1" applyNumberFormat="1" applyFill="1" applyBorder="1" applyAlignment="1">
      <alignment horizontal="center"/>
    </xf>
    <xf numFmtId="4" fontId="1" fillId="0" borderId="9" xfId="1" applyNumberFormat="1" applyFill="1" applyBorder="1" applyAlignment="1">
      <alignment horizontal="center"/>
    </xf>
    <xf numFmtId="4" fontId="1" fillId="0" borderId="10" xfId="1" applyNumberFormat="1" applyFill="1" applyBorder="1" applyAlignment="1">
      <alignment horizontal="center"/>
    </xf>
    <xf numFmtId="4" fontId="2" fillId="0" borderId="2" xfId="1" applyNumberFormat="1" applyFont="1" applyFill="1" applyBorder="1" applyAlignment="1">
      <alignment horizontal="center"/>
    </xf>
    <xf numFmtId="4" fontId="2" fillId="0" borderId="0" xfId="1" applyNumberFormat="1" applyFont="1" applyFill="1" applyBorder="1" applyAlignment="1">
      <alignment horizontal="center"/>
    </xf>
    <xf numFmtId="4" fontId="1" fillId="0" borderId="10" xfId="4" applyNumberFormat="1" applyFill="1" applyBorder="1" applyAlignment="1">
      <alignment horizontal="center"/>
    </xf>
    <xf numFmtId="4" fontId="1" fillId="0" borderId="4" xfId="4" applyNumberFormat="1" applyFill="1" applyBorder="1" applyAlignment="1">
      <alignment horizontal="center"/>
    </xf>
    <xf numFmtId="4" fontId="1" fillId="0" borderId="4" xfId="1" applyNumberFormat="1" applyFill="1" applyBorder="1" applyAlignment="1">
      <alignment horizontal="center"/>
    </xf>
    <xf numFmtId="4" fontId="2" fillId="0" borderId="4" xfId="1"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1" fillId="0" borderId="0" xfId="1" applyNumberFormat="1" applyFill="1" applyBorder="1" applyAlignment="1">
      <alignment horizontal="center"/>
    </xf>
    <xf numFmtId="4" fontId="1" fillId="0" borderId="14" xfId="1" applyNumberFormat="1" applyFill="1" applyBorder="1" applyAlignment="1">
      <alignment horizontal="center"/>
    </xf>
    <xf numFmtId="4" fontId="1" fillId="0" borderId="2" xfId="1" applyNumberFormat="1" applyFill="1" applyBorder="1" applyAlignment="1">
      <alignment horizontal="center"/>
    </xf>
    <xf numFmtId="4" fontId="1" fillId="0" borderId="16" xfId="1" applyNumberFormat="1" applyFill="1" applyBorder="1" applyAlignment="1">
      <alignment horizontal="center"/>
    </xf>
    <xf numFmtId="4" fontId="1" fillId="0" borderId="17" xfId="1" applyNumberFormat="1" applyFill="1" applyBorder="1" applyAlignment="1">
      <alignment horizontal="center"/>
    </xf>
    <xf numFmtId="4" fontId="1" fillId="0" borderId="18" xfId="1" applyNumberFormat="1" applyFill="1" applyBorder="1" applyAlignment="1">
      <alignment horizontal="center"/>
    </xf>
    <xf numFmtId="4" fontId="1" fillId="0" borderId="12" xfId="1" applyNumberFormat="1" applyFill="1" applyBorder="1" applyAlignment="1">
      <alignment horizontal="center"/>
    </xf>
    <xf numFmtId="4" fontId="0" fillId="0" borderId="6" xfId="0" applyNumberFormat="1" applyBorder="1" applyAlignment="1">
      <alignment horizontal="center"/>
    </xf>
    <xf numFmtId="4" fontId="0" fillId="0" borderId="7" xfId="0" applyNumberFormat="1" applyBorder="1" applyAlignment="1">
      <alignment horizontal="center"/>
    </xf>
    <xf numFmtId="4" fontId="0" fillId="0" borderId="9" xfId="0" applyNumberFormat="1" applyBorder="1" applyAlignment="1">
      <alignment horizontal="center"/>
    </xf>
    <xf numFmtId="4" fontId="1" fillId="0" borderId="6" xfId="2" applyNumberFormat="1" applyFill="1" applyBorder="1" applyAlignment="1">
      <alignment horizontal="center"/>
    </xf>
    <xf numFmtId="4" fontId="1" fillId="0" borderId="14" xfId="2" applyNumberFormat="1" applyFill="1" applyBorder="1" applyAlignment="1">
      <alignment horizontal="center"/>
    </xf>
    <xf numFmtId="4" fontId="1" fillId="0" borderId="4" xfId="2" applyNumberFormat="1" applyFill="1" applyBorder="1" applyAlignment="1">
      <alignment horizontal="center"/>
    </xf>
    <xf numFmtId="4" fontId="1" fillId="0" borderId="0" xfId="2" applyNumberFormat="1" applyFill="1" applyBorder="1" applyAlignment="1">
      <alignment horizontal="center"/>
    </xf>
    <xf numFmtId="4" fontId="1" fillId="0" borderId="10" xfId="2" applyNumberFormat="1" applyFill="1" applyBorder="1" applyAlignment="1">
      <alignment horizontal="center"/>
    </xf>
    <xf numFmtId="4" fontId="1" fillId="0" borderId="36" xfId="2" applyNumberFormat="1" applyFill="1" applyBorder="1" applyAlignment="1">
      <alignment horizontal="center"/>
    </xf>
    <xf numFmtId="4" fontId="2" fillId="0" borderId="0" xfId="0" applyNumberFormat="1" applyFont="1" applyAlignment="1">
      <alignment horizontal="center" wrapText="1"/>
    </xf>
    <xf numFmtId="4" fontId="1" fillId="0" borderId="2" xfId="2" applyNumberFormat="1" applyFill="1" applyBorder="1" applyAlignment="1">
      <alignment horizontal="center"/>
    </xf>
    <xf numFmtId="4" fontId="2" fillId="0" borderId="2" xfId="0" applyNumberFormat="1" applyFont="1" applyBorder="1" applyAlignment="1">
      <alignment horizontal="center" wrapText="1"/>
    </xf>
    <xf numFmtId="4" fontId="2" fillId="0" borderId="7" xfId="0" applyNumberFormat="1" applyFont="1" applyBorder="1" applyAlignment="1">
      <alignment horizontal="center" wrapText="1"/>
    </xf>
    <xf numFmtId="3" fontId="1" fillId="0" borderId="9" xfId="1" applyNumberFormat="1" applyFill="1" applyBorder="1" applyAlignment="1">
      <alignment horizontal="left" vertical="top"/>
    </xf>
    <xf numFmtId="3" fontId="1" fillId="0" borderId="4" xfId="1" applyNumberFormat="1" applyFill="1" applyBorder="1" applyAlignment="1">
      <alignment horizontal="left" vertical="top"/>
    </xf>
    <xf numFmtId="4" fontId="1" fillId="0" borderId="5" xfId="1" applyNumberFormat="1" applyFill="1" applyBorder="1" applyAlignment="1">
      <alignment horizontal="left" vertical="top"/>
    </xf>
    <xf numFmtId="4" fontId="1" fillId="0" borderId="20" xfId="1" applyNumberFormat="1" applyFill="1" applyBorder="1" applyAlignment="1">
      <alignment horizontal="left" vertical="top"/>
    </xf>
    <xf numFmtId="4" fontId="1" fillId="0" borderId="1" xfId="1" applyNumberFormat="1" applyFill="1" applyBorder="1" applyAlignment="1">
      <alignment horizontal="left" vertical="top"/>
    </xf>
    <xf numFmtId="4" fontId="2" fillId="0" borderId="1" xfId="1" applyNumberFormat="1" applyFont="1" applyFill="1" applyBorder="1" applyAlignment="1">
      <alignment vertical="top"/>
    </xf>
    <xf numFmtId="4" fontId="0" fillId="0" borderId="5" xfId="0" applyNumberFormat="1" applyBorder="1" applyAlignment="1">
      <alignment horizontal="left" vertical="top"/>
    </xf>
    <xf numFmtId="4" fontId="0" fillId="0" borderId="7" xfId="0" applyNumberFormat="1" applyBorder="1" applyAlignment="1">
      <alignment horizontal="left" vertical="top"/>
    </xf>
    <xf numFmtId="4" fontId="1" fillId="0" borderId="20" xfId="2" applyNumberFormat="1" applyFill="1" applyBorder="1" applyAlignment="1">
      <alignment horizontal="left" vertical="top"/>
    </xf>
    <xf numFmtId="4" fontId="1" fillId="0" borderId="1" xfId="2" applyNumberFormat="1" applyFill="1" applyBorder="1" applyAlignment="1">
      <alignment horizontal="left" vertical="top"/>
    </xf>
    <xf numFmtId="4" fontId="2" fillId="0" borderId="1" xfId="2" applyNumberFormat="1" applyFont="1" applyFill="1" applyBorder="1" applyAlignment="1">
      <alignment horizontal="left" vertical="top"/>
    </xf>
    <xf numFmtId="4" fontId="2" fillId="0" borderId="1" xfId="0" applyNumberFormat="1" applyFont="1" applyBorder="1" applyAlignment="1">
      <alignment horizontal="left" vertical="top"/>
    </xf>
    <xf numFmtId="4" fontId="4" fillId="0" borderId="4" xfId="0" applyNumberFormat="1" applyFont="1" applyBorder="1" applyAlignment="1">
      <alignment horizontal="left" vertical="top" wrapText="1"/>
    </xf>
    <xf numFmtId="4" fontId="4" fillId="0" borderId="4" xfId="0" applyNumberFormat="1" applyFont="1" applyBorder="1" applyAlignment="1">
      <alignment horizontal="left" vertical="top"/>
    </xf>
    <xf numFmtId="4" fontId="4" fillId="0" borderId="0" xfId="0" applyNumberFormat="1" applyFont="1" applyBorder="1" applyAlignment="1">
      <alignment horizontal="left" vertical="top" wrapText="1"/>
    </xf>
    <xf numFmtId="4" fontId="1" fillId="0" borderId="17" xfId="1" applyNumberFormat="1" applyFill="1" applyBorder="1" applyAlignment="1">
      <alignment horizontal="left" vertical="top" wrapText="1"/>
    </xf>
    <xf numFmtId="4" fontId="1" fillId="0" borderId="18" xfId="1" applyNumberFormat="1" applyFill="1" applyBorder="1" applyAlignment="1">
      <alignment horizontal="left" vertical="top" wrapText="1"/>
    </xf>
    <xf numFmtId="4" fontId="1" fillId="0" borderId="12" xfId="1" applyNumberFormat="1" applyFill="1" applyBorder="1" applyAlignment="1">
      <alignment horizontal="left" vertical="top" wrapText="1"/>
    </xf>
    <xf numFmtId="4" fontId="4" fillId="0" borderId="0" xfId="0" applyNumberFormat="1" applyFont="1" applyAlignment="1">
      <alignment horizontal="left" vertical="top" wrapText="1"/>
    </xf>
    <xf numFmtId="4" fontId="4" fillId="0" borderId="7" xfId="0" applyNumberFormat="1" applyFont="1" applyBorder="1" applyAlignment="1">
      <alignment horizontal="left" vertical="top" wrapText="1"/>
    </xf>
    <xf numFmtId="4" fontId="4" fillId="0" borderId="9" xfId="0" applyNumberFormat="1" applyFont="1" applyBorder="1" applyAlignment="1">
      <alignment horizontal="left" vertical="top" wrapText="1"/>
    </xf>
    <xf numFmtId="4" fontId="0" fillId="0" borderId="0" xfId="0" applyNumberFormat="1" applyBorder="1" applyAlignment="1">
      <alignment horizontal="left" vertical="top" wrapText="1"/>
    </xf>
    <xf numFmtId="4" fontId="0" fillId="0" borderId="4" xfId="0" applyNumberFormat="1" applyBorder="1" applyAlignment="1">
      <alignment horizontal="left" vertical="top" wrapText="1"/>
    </xf>
    <xf numFmtId="4" fontId="1" fillId="0" borderId="0" xfId="1" applyNumberFormat="1" applyBorder="1" applyAlignment="1">
      <alignment horizontal="left" vertical="top" wrapText="1"/>
    </xf>
    <xf numFmtId="4" fontId="1" fillId="0" borderId="10" xfId="4" applyNumberFormat="1" applyFill="1" applyBorder="1" applyAlignment="1">
      <alignment horizontal="left" vertical="top" wrapText="1"/>
    </xf>
    <xf numFmtId="4" fontId="1" fillId="0" borderId="4" xfId="4" applyNumberFormat="1" applyFill="1" applyBorder="1" applyAlignment="1">
      <alignment horizontal="left" vertical="top" wrapText="1"/>
    </xf>
    <xf numFmtId="4" fontId="4" fillId="0" borderId="4" xfId="0" applyNumberFormat="1" applyFont="1" applyBorder="1" applyAlignment="1">
      <alignment horizontal="left" wrapText="1"/>
    </xf>
    <xf numFmtId="4" fontId="4" fillId="0" borderId="4" xfId="0" applyNumberFormat="1" applyFont="1" applyBorder="1" applyAlignment="1">
      <alignment horizontal="left" vertical="top" wrapText="1" shrinkToFit="1"/>
    </xf>
    <xf numFmtId="4" fontId="4" fillId="0" borderId="0" xfId="0" applyNumberFormat="1" applyFont="1" applyAlignment="1">
      <alignment horizontal="left" vertical="top" wrapText="1" shrinkToFit="1"/>
    </xf>
    <xf numFmtId="4" fontId="4" fillId="0" borderId="0" xfId="0" applyNumberFormat="1" applyFont="1" applyBorder="1" applyAlignment="1">
      <alignment horizontal="left" vertical="top" wrapText="1" shrinkToFit="1"/>
    </xf>
    <xf numFmtId="4" fontId="1" fillId="0" borderId="4" xfId="1" applyNumberFormat="1" applyBorder="1" applyAlignment="1">
      <alignment horizontal="left" vertical="top" wrapText="1"/>
    </xf>
    <xf numFmtId="3" fontId="1" fillId="0" borderId="17" xfId="1" applyNumberFormat="1" applyFill="1" applyBorder="1" applyAlignment="1">
      <alignment horizontal="left" vertical="top"/>
    </xf>
    <xf numFmtId="3" fontId="1" fillId="0" borderId="4" xfId="2" applyNumberFormat="1" applyFill="1" applyBorder="1" applyAlignment="1">
      <alignment horizontal="left" vertical="top"/>
    </xf>
    <xf numFmtId="4" fontId="0" fillId="0" borderId="0" xfId="0" applyNumberFormat="1" applyBorder="1" applyAlignment="1">
      <alignment horizontal="left" vertical="top"/>
    </xf>
    <xf numFmtId="3" fontId="0" fillId="0" borderId="9" xfId="0" applyNumberFormat="1" applyBorder="1" applyAlignment="1">
      <alignment horizontal="left" vertical="top"/>
    </xf>
    <xf numFmtId="4" fontId="0" fillId="0" borderId="0" xfId="0" applyNumberFormat="1" applyAlignment="1">
      <alignment horizontal="left" vertical="top"/>
    </xf>
    <xf numFmtId="4" fontId="65" fillId="0" borderId="30" xfId="0" applyNumberFormat="1" applyFont="1" applyBorder="1" applyAlignment="1">
      <alignment vertical="center"/>
    </xf>
    <xf numFmtId="0" fontId="0" fillId="0" borderId="0" xfId="0" applyNumberFormat="1" applyAlignment="1">
      <alignment horizontal="left" vertical="top"/>
    </xf>
    <xf numFmtId="4" fontId="65" fillId="0" borderId="30" xfId="0" applyNumberFormat="1" applyFont="1" applyBorder="1" applyAlignment="1">
      <alignment horizontal="center"/>
    </xf>
    <xf numFmtId="4" fontId="0" fillId="0" borderId="0" xfId="0" applyNumberFormat="1" applyBorder="1" applyAlignment="1">
      <alignment horizontal="center" vertical="top"/>
    </xf>
    <xf numFmtId="4" fontId="6" fillId="0" borderId="29" xfId="0" applyNumberFormat="1" applyFont="1" applyBorder="1" applyAlignment="1">
      <alignment horizontal="left" vertical="center" wrapText="1"/>
    </xf>
    <xf numFmtId="4" fontId="6" fillId="0" borderId="0" xfId="0" applyNumberFormat="1" applyFont="1" applyBorder="1" applyAlignment="1">
      <alignment wrapText="1"/>
    </xf>
    <xf numFmtId="4" fontId="45" fillId="0" borderId="0" xfId="0" applyNumberFormat="1" applyFont="1" applyAlignment="1">
      <alignment horizontal="center" wrapText="1"/>
    </xf>
    <xf numFmtId="4" fontId="40" fillId="0" borderId="0" xfId="8" applyNumberFormat="1" applyFont="1" applyAlignment="1" applyProtection="1">
      <alignment horizontal="center" wrapText="1"/>
      <protection locked="0"/>
    </xf>
    <xf numFmtId="4" fontId="6" fillId="0" borderId="0" xfId="8" applyNumberFormat="1" applyFont="1" applyAlignment="1" applyProtection="1">
      <alignment horizontal="center" wrapText="1"/>
      <protection locked="0"/>
    </xf>
    <xf numFmtId="4" fontId="41" fillId="0" borderId="0" xfId="8" applyNumberFormat="1" applyFont="1" applyAlignment="1" applyProtection="1">
      <alignment horizontal="center" wrapText="1"/>
      <protection locked="0"/>
    </xf>
    <xf numFmtId="4" fontId="41" fillId="0" borderId="0" xfId="8" applyNumberFormat="1" applyFont="1" applyAlignment="1">
      <alignment horizontal="center" wrapText="1"/>
    </xf>
    <xf numFmtId="4" fontId="44" fillId="0" borderId="0" xfId="0" applyNumberFormat="1" applyFont="1" applyAlignment="1">
      <alignment horizontal="center" wrapText="1"/>
    </xf>
    <xf numFmtId="4" fontId="50" fillId="0" borderId="0" xfId="0" applyNumberFormat="1" applyFont="1" applyAlignment="1">
      <alignment horizontal="left" vertical="top" wrapText="1"/>
    </xf>
    <xf numFmtId="4" fontId="48" fillId="0" borderId="0" xfId="0" applyNumberFormat="1" applyFont="1" applyAlignment="1">
      <alignment wrapText="1"/>
    </xf>
    <xf numFmtId="0" fontId="66" fillId="0" borderId="0" xfId="0" applyFont="1"/>
    <xf numFmtId="4" fontId="66" fillId="0" borderId="0" xfId="0" applyNumberFormat="1" applyFont="1"/>
    <xf numFmtId="4" fontId="2" fillId="0" borderId="2" xfId="2" applyNumberFormat="1" applyFont="1" applyFill="1" applyBorder="1" applyAlignment="1">
      <alignment horizontal="right"/>
    </xf>
    <xf numFmtId="4" fontId="2" fillId="0" borderId="2" xfId="1" applyNumberFormat="1" applyFont="1" applyFill="1" applyBorder="1"/>
    <xf numFmtId="4" fontId="2" fillId="0" borderId="4" xfId="1" applyNumberFormat="1" applyFont="1" applyFill="1" applyBorder="1"/>
    <xf numFmtId="4" fontId="2" fillId="0" borderId="1" xfId="1" applyNumberFormat="1" applyFont="1" applyFill="1" applyBorder="1" applyAlignment="1"/>
    <xf numFmtId="4" fontId="2" fillId="0" borderId="2" xfId="1" applyNumberFormat="1" applyFont="1" applyFill="1" applyBorder="1" applyAlignment="1"/>
    <xf numFmtId="4" fontId="65" fillId="0" borderId="0" xfId="0" applyNumberFormat="1" applyFont="1"/>
    <xf numFmtId="4" fontId="65" fillId="0" borderId="0" xfId="0" applyNumberFormat="1" applyFont="1" applyAlignment="1">
      <alignment horizontal="right" vertical="top" wrapText="1" indent="1"/>
    </xf>
    <xf numFmtId="4" fontId="65" fillId="0" borderId="0" xfId="0" applyNumberFormat="1" applyFont="1" applyAlignment="1">
      <alignment horizontal="right" vertical="top"/>
    </xf>
    <xf numFmtId="4" fontId="7" fillId="0" borderId="0" xfId="0" applyNumberFormat="1" applyFont="1" applyAlignment="1">
      <alignment horizontal="right" wrapText="1"/>
    </xf>
    <xf numFmtId="4" fontId="45" fillId="0" borderId="0" xfId="0" applyNumberFormat="1" applyFont="1" applyAlignment="1">
      <alignment horizontal="right" wrapText="1"/>
    </xf>
    <xf numFmtId="4" fontId="2" fillId="0" borderId="37" xfId="1" applyNumberFormat="1" applyFont="1" applyFill="1" applyBorder="1" applyAlignment="1">
      <alignment horizontal="left" vertical="top"/>
    </xf>
    <xf numFmtId="4" fontId="2" fillId="0" borderId="12" xfId="1" applyNumberFormat="1" applyFont="1" applyFill="1" applyBorder="1" applyAlignment="1">
      <alignment horizontal="center" vertical="center"/>
    </xf>
    <xf numFmtId="4" fontId="2" fillId="0" borderId="12" xfId="1" applyNumberFormat="1" applyFont="1" applyFill="1" applyBorder="1" applyAlignment="1">
      <alignment horizontal="left" vertical="top" wrapText="1"/>
    </xf>
    <xf numFmtId="4" fontId="2" fillId="0" borderId="12" xfId="1" applyNumberFormat="1" applyFont="1" applyFill="1" applyBorder="1" applyAlignment="1">
      <alignment horizontal="right"/>
    </xf>
    <xf numFmtId="4" fontId="3" fillId="0" borderId="38" xfId="0" applyNumberFormat="1" applyFont="1" applyBorder="1"/>
    <xf numFmtId="4" fontId="9" fillId="0" borderId="37"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9" fillId="0" borderId="38" xfId="0" applyNumberFormat="1" applyFont="1" applyFill="1" applyBorder="1" applyAlignment="1">
      <alignment horizontal="center" vertical="center" wrapText="1"/>
    </xf>
    <xf numFmtId="3" fontId="1" fillId="0" borderId="10" xfId="1" applyNumberFormat="1" applyFill="1" applyBorder="1" applyAlignment="1">
      <alignment horizontal="left" vertical="top"/>
    </xf>
    <xf numFmtId="4" fontId="6" fillId="0" borderId="29" xfId="0" applyNumberFormat="1" applyFont="1" applyBorder="1" applyAlignment="1">
      <alignment horizontal="left" wrapText="1"/>
    </xf>
    <xf numFmtId="0" fontId="12" fillId="0" borderId="0" xfId="0" applyFont="1" applyAlignment="1">
      <alignment horizontal="left" vertical="top" wrapText="1"/>
    </xf>
    <xf numFmtId="0" fontId="8" fillId="0" borderId="0" xfId="10" applyFont="1" applyAlignment="1">
      <alignment horizontal="center" vertical="top" wrapText="1"/>
    </xf>
    <xf numFmtId="0" fontId="31" fillId="0" borderId="0" xfId="10" applyFont="1" applyAlignment="1">
      <alignment horizontal="center" vertical="center" wrapText="1"/>
    </xf>
    <xf numFmtId="0" fontId="64" fillId="0" borderId="0" xfId="11" applyFont="1" applyAlignment="1">
      <alignment horizontal="left" vertical="top" wrapText="1"/>
    </xf>
    <xf numFmtId="0" fontId="0" fillId="0" borderId="4" xfId="0" applyBorder="1" applyAlignment="1">
      <alignment horizontal="left"/>
    </xf>
    <xf numFmtId="4" fontId="0" fillId="0" borderId="4" xfId="0" applyNumberFormat="1" applyBorder="1" applyAlignment="1">
      <alignment horizontal="right"/>
    </xf>
    <xf numFmtId="0" fontId="0" fillId="0" borderId="4" xfId="0" applyBorder="1" applyAlignment="1">
      <alignment horizontal="right"/>
    </xf>
    <xf numFmtId="0" fontId="0" fillId="0" borderId="11" xfId="0" applyBorder="1" applyAlignment="1">
      <alignment horizontal="left"/>
    </xf>
    <xf numFmtId="4" fontId="0" fillId="0" borderId="11" xfId="0" applyNumberFormat="1" applyBorder="1" applyAlignment="1">
      <alignment horizontal="right"/>
    </xf>
    <xf numFmtId="0" fontId="0" fillId="0" borderId="11" xfId="0" applyBorder="1" applyAlignment="1">
      <alignment horizontal="right"/>
    </xf>
    <xf numFmtId="0" fontId="0" fillId="0" borderId="1" xfId="0" applyBorder="1" applyAlignment="1">
      <alignment horizontal="left"/>
    </xf>
    <xf numFmtId="0" fontId="0" fillId="0" borderId="3" xfId="0" applyBorder="1" applyAlignment="1">
      <alignment horizontal="left"/>
    </xf>
    <xf numFmtId="4" fontId="0" fillId="0" borderId="1" xfId="0" applyNumberFormat="1" applyBorder="1" applyAlignment="1">
      <alignment horizontal="right"/>
    </xf>
    <xf numFmtId="4" fontId="0" fillId="0" borderId="3" xfId="0" applyNumberFormat="1" applyBorder="1" applyAlignment="1">
      <alignment horizontal="right"/>
    </xf>
    <xf numFmtId="0" fontId="0" fillId="0" borderId="8" xfId="0" applyBorder="1" applyAlignment="1">
      <alignment horizontal="left"/>
    </xf>
    <xf numFmtId="4" fontId="0" fillId="0" borderId="8" xfId="0" applyNumberFormat="1" applyBorder="1" applyAlignment="1">
      <alignment horizontal="right"/>
    </xf>
    <xf numFmtId="0" fontId="0" fillId="0" borderId="8" xfId="0" applyBorder="1" applyAlignment="1">
      <alignment horizontal="right"/>
    </xf>
    <xf numFmtId="167" fontId="0" fillId="0" borderId="1"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right"/>
    </xf>
    <xf numFmtId="167" fontId="0" fillId="0" borderId="3" xfId="0" applyNumberFormat="1" applyBorder="1" applyAlignment="1">
      <alignment horizontal="right"/>
    </xf>
    <xf numFmtId="0" fontId="0" fillId="0" borderId="26" xfId="0" applyBorder="1" applyAlignment="1">
      <alignment horizontal="left"/>
    </xf>
    <xf numFmtId="4" fontId="0" fillId="0" borderId="26" xfId="0" applyNumberFormat="1" applyBorder="1" applyAlignment="1">
      <alignment horizontal="right"/>
    </xf>
    <xf numFmtId="0" fontId="0" fillId="0" borderId="26" xfId="0" applyBorder="1" applyAlignment="1">
      <alignment horizontal="right"/>
    </xf>
    <xf numFmtId="4" fontId="8" fillId="0" borderId="0" xfId="0" applyNumberFormat="1" applyFont="1" applyAlignment="1">
      <alignment horizontal="center"/>
    </xf>
    <xf numFmtId="4" fontId="8" fillId="0" borderId="0" xfId="0" applyNumberFormat="1" applyFont="1" applyAlignment="1">
      <alignment horizontal="center" vertical="top"/>
    </xf>
    <xf numFmtId="4" fontId="14" fillId="0" borderId="0" xfId="0" applyNumberFormat="1" applyFont="1" applyAlignment="1">
      <alignment horizontal="center" vertical="top" wrapText="1"/>
    </xf>
    <xf numFmtId="4" fontId="15" fillId="0" borderId="0" xfId="0" applyNumberFormat="1" applyFont="1" applyAlignment="1">
      <alignment horizontal="left" vertical="top"/>
    </xf>
    <xf numFmtId="4" fontId="0" fillId="0" borderId="0" xfId="0" applyNumberFormat="1" applyAlignment="1">
      <alignment horizontal="left" vertical="top"/>
    </xf>
    <xf numFmtId="4" fontId="18" fillId="0" borderId="0" xfId="0" applyNumberFormat="1" applyFont="1" applyAlignment="1">
      <alignment horizontal="left" vertical="top" wrapText="1"/>
    </xf>
    <xf numFmtId="4" fontId="28" fillId="0" borderId="0" xfId="0" applyNumberFormat="1" applyFont="1" applyAlignment="1">
      <alignment horizontal="left" vertical="top" wrapText="1"/>
    </xf>
    <xf numFmtId="4" fontId="48" fillId="0" borderId="0" xfId="0" applyNumberFormat="1" applyFont="1" applyAlignment="1">
      <alignment horizontal="left" vertical="center" wrapText="1"/>
    </xf>
    <xf numFmtId="4" fontId="48" fillId="0" borderId="0" xfId="0" applyNumberFormat="1" applyFont="1" applyAlignment="1">
      <alignment horizontal="left" vertical="top" wrapText="1"/>
    </xf>
    <xf numFmtId="4" fontId="48" fillId="0" borderId="0" xfId="0" applyNumberFormat="1" applyFont="1" applyAlignment="1">
      <alignment horizontal="left" wrapText="1"/>
    </xf>
    <xf numFmtId="49" fontId="0" fillId="2" borderId="19" xfId="0" applyNumberFormat="1" applyFill="1" applyBorder="1" applyAlignment="1">
      <alignment horizontal="center" vertical="top"/>
    </xf>
    <xf numFmtId="4" fontId="0" fillId="2" borderId="19" xfId="0" applyNumberFormat="1" applyFill="1" applyBorder="1" applyAlignment="1">
      <alignment horizontal="left" vertical="top"/>
    </xf>
    <xf numFmtId="4" fontId="6" fillId="2" borderId="29" xfId="0" applyNumberFormat="1" applyFont="1" applyFill="1" applyBorder="1" applyAlignment="1">
      <alignment horizontal="left" wrapText="1"/>
    </xf>
    <xf numFmtId="4" fontId="0" fillId="2" borderId="29" xfId="0" applyNumberFormat="1" applyFill="1" applyBorder="1" applyAlignment="1">
      <alignment horizontal="center"/>
    </xf>
    <xf numFmtId="4" fontId="0" fillId="2" borderId="19" xfId="0" applyNumberFormat="1" applyFill="1" applyBorder="1" applyAlignment="1">
      <alignment horizontal="center"/>
    </xf>
    <xf numFmtId="3" fontId="1" fillId="2" borderId="10" xfId="1" applyNumberFormat="1" applyFill="1" applyBorder="1" applyAlignment="1">
      <alignment horizontal="left" vertical="top"/>
    </xf>
    <xf numFmtId="4" fontId="1" fillId="2" borderId="9" xfId="1" applyNumberFormat="1" applyFill="1" applyBorder="1" applyAlignment="1">
      <alignment vertical="top"/>
    </xf>
    <xf numFmtId="4" fontId="1" fillId="2" borderId="10" xfId="1" applyNumberFormat="1" applyFill="1" applyBorder="1" applyAlignment="1">
      <alignment horizontal="left" vertical="top" wrapText="1"/>
    </xf>
    <xf numFmtId="4" fontId="1" fillId="2" borderId="9" xfId="1" applyNumberFormat="1" applyFill="1" applyBorder="1" applyAlignment="1">
      <alignment horizontal="center"/>
    </xf>
    <xf numFmtId="4" fontId="1" fillId="2" borderId="10" xfId="1" applyNumberFormat="1" applyFill="1" applyBorder="1"/>
    <xf numFmtId="4" fontId="1" fillId="2" borderId="9" xfId="1" applyNumberFormat="1" applyFill="1" applyBorder="1"/>
    <xf numFmtId="4" fontId="4" fillId="2" borderId="4" xfId="0" applyNumberFormat="1" applyFont="1" applyFill="1" applyBorder="1"/>
    <xf numFmtId="3" fontId="1" fillId="2" borderId="9" xfId="1" applyNumberFormat="1" applyFill="1" applyBorder="1" applyAlignment="1">
      <alignment horizontal="left" vertical="top"/>
    </xf>
    <xf numFmtId="4" fontId="1" fillId="2" borderId="7" xfId="1" applyNumberFormat="1" applyFill="1" applyBorder="1" applyAlignment="1">
      <alignment horizontal="left" vertical="top"/>
    </xf>
    <xf numFmtId="4" fontId="1" fillId="2" borderId="7" xfId="1" applyNumberFormat="1" applyFill="1" applyBorder="1" applyAlignment="1">
      <alignment horizontal="left" vertical="top" wrapText="1"/>
    </xf>
    <xf numFmtId="4" fontId="1" fillId="2" borderId="7" xfId="1" applyNumberFormat="1" applyFill="1" applyBorder="1" applyAlignment="1">
      <alignment horizontal="center"/>
    </xf>
    <xf numFmtId="4" fontId="1" fillId="2" borderId="7" xfId="1" applyNumberFormat="1" applyFill="1" applyBorder="1" applyAlignment="1">
      <alignment horizontal="right"/>
    </xf>
    <xf numFmtId="4" fontId="4" fillId="2" borderId="8" xfId="0" applyNumberFormat="1" applyFont="1" applyFill="1" applyBorder="1"/>
    <xf numFmtId="4" fontId="0" fillId="2" borderId="0" xfId="0" applyNumberFormat="1" applyFill="1" applyAlignment="1">
      <alignment horizontal="left" vertical="top"/>
    </xf>
    <xf numFmtId="4" fontId="0" fillId="2" borderId="0" xfId="0" applyNumberFormat="1" applyFill="1" applyAlignment="1">
      <alignment horizontal="left" vertical="top" wrapText="1"/>
    </xf>
    <xf numFmtId="4" fontId="0" fillId="2" borderId="0" xfId="0" applyNumberFormat="1" applyFill="1" applyAlignment="1">
      <alignment horizontal="center" vertical="top"/>
    </xf>
    <xf numFmtId="4" fontId="0" fillId="2" borderId="0" xfId="0" applyNumberFormat="1" applyFill="1" applyAlignment="1">
      <alignment horizontal="right" vertical="top"/>
    </xf>
    <xf numFmtId="4" fontId="0" fillId="2" borderId="0" xfId="0" applyNumberFormat="1" applyFill="1" applyAlignment="1">
      <alignment vertical="top"/>
    </xf>
    <xf numFmtId="4" fontId="0" fillId="2" borderId="19" xfId="0" applyNumberFormat="1" applyFill="1" applyBorder="1"/>
    <xf numFmtId="4" fontId="0" fillId="2" borderId="19" xfId="0" applyNumberFormat="1" applyFill="1" applyBorder="1" applyAlignment="1">
      <alignment horizontal="center" vertical="top"/>
    </xf>
    <xf numFmtId="4" fontId="6" fillId="2" borderId="19" xfId="0" applyNumberFormat="1" applyFont="1" applyFill="1" applyBorder="1" applyAlignment="1">
      <alignment horizontal="left" vertical="top" wrapText="1"/>
    </xf>
    <xf numFmtId="4" fontId="0" fillId="2" borderId="0" xfId="0" applyNumberFormat="1" applyFill="1" applyAlignment="1">
      <alignment horizontal="center" wrapText="1"/>
    </xf>
    <xf numFmtId="4" fontId="0" fillId="2" borderId="29" xfId="0" applyNumberFormat="1" applyFill="1" applyBorder="1"/>
  </cellXfs>
  <cellStyles count="12">
    <cellStyle name="Navadno" xfId="0" builtinId="0"/>
    <cellStyle name="Navadno 2" xfId="6" xr:uid="{00000000-0005-0000-0000-000000000000}"/>
    <cellStyle name="Navadno 2 3" xfId="10" xr:uid="{00000000-0005-0000-0000-000001000000}"/>
    <cellStyle name="Navadno 4" xfId="2" xr:uid="{00000000-0005-0000-0000-000002000000}"/>
    <cellStyle name="Navadno 4 2" xfId="3" xr:uid="{00000000-0005-0000-0000-000003000000}"/>
    <cellStyle name="Navadno 5" xfId="1" xr:uid="{00000000-0005-0000-0000-000004000000}"/>
    <cellStyle name="Navadno 5 2" xfId="4" xr:uid="{00000000-0005-0000-0000-000005000000}"/>
    <cellStyle name="Navadno 5 3" xfId="11" xr:uid="{00000000-0005-0000-0000-000006000000}"/>
    <cellStyle name="Navadno 6" xfId="7" xr:uid="{00000000-0005-0000-0000-000007000000}"/>
    <cellStyle name="Navadno_Popis_LENA_LEVEC_PGD" xfId="9" xr:uid="{00000000-0005-0000-0000-000008000000}"/>
    <cellStyle name="Navadno_Prazen popis1" xfId="5" xr:uid="{00000000-0005-0000-0000-000009000000}"/>
    <cellStyle name="Navadno_TUS_Planet popis" xfId="8" xr:uid="{00000000-0005-0000-0000-00000A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view="pageBreakPreview" topLeftCell="A13" zoomScaleNormal="100" zoomScaleSheetLayoutView="100" workbookViewId="0">
      <selection activeCell="F24" sqref="F24"/>
    </sheetView>
  </sheetViews>
  <sheetFormatPr defaultRowHeight="14.4"/>
  <cols>
    <col min="1" max="1" width="4.33203125" customWidth="1"/>
    <col min="2" max="2" width="47.44140625" customWidth="1"/>
    <col min="3" max="3" width="10.109375" bestFit="1" customWidth="1"/>
    <col min="4" max="4" width="14.6640625" bestFit="1" customWidth="1"/>
    <col min="5" max="5" width="10.109375" bestFit="1" customWidth="1"/>
    <col min="7" max="7" width="10.109375" bestFit="1" customWidth="1"/>
  </cols>
  <sheetData>
    <row r="1" spans="1:5">
      <c r="B1" t="s">
        <v>345</v>
      </c>
    </row>
    <row r="2" spans="1:5" ht="26.4">
      <c r="A2" s="53"/>
      <c r="B2" s="445" t="s">
        <v>346</v>
      </c>
      <c r="C2" s="56"/>
      <c r="E2" s="56"/>
    </row>
    <row r="3" spans="1:5">
      <c r="A3" s="53"/>
      <c r="B3" s="57"/>
      <c r="C3" s="56"/>
      <c r="E3" s="56"/>
    </row>
    <row r="4" spans="1:5">
      <c r="A4" s="53"/>
      <c r="B4" s="57" t="s">
        <v>347</v>
      </c>
      <c r="C4" s="56"/>
      <c r="E4" s="56"/>
    </row>
    <row r="5" spans="1:5">
      <c r="A5" s="53"/>
      <c r="B5" s="598" t="s">
        <v>884</v>
      </c>
      <c r="C5" s="598"/>
      <c r="D5" s="598"/>
      <c r="E5" s="56"/>
    </row>
    <row r="6" spans="1:5">
      <c r="A6" s="53"/>
      <c r="B6" s="110"/>
      <c r="C6" s="110"/>
      <c r="D6" s="110"/>
      <c r="E6" s="56"/>
    </row>
    <row r="7" spans="1:5">
      <c r="A7" s="53"/>
      <c r="B7" s="58"/>
      <c r="C7" s="56"/>
      <c r="E7" s="56"/>
    </row>
    <row r="8" spans="1:5" ht="27.6">
      <c r="A8" s="107"/>
      <c r="B8" s="446" t="s">
        <v>797</v>
      </c>
      <c r="C8" s="96"/>
      <c r="D8" s="449" t="s">
        <v>843</v>
      </c>
      <c r="E8" s="56"/>
    </row>
    <row r="9" spans="1:5">
      <c r="A9" s="107"/>
      <c r="B9" s="115"/>
      <c r="C9" s="116"/>
      <c r="D9" s="117"/>
      <c r="E9" s="56"/>
    </row>
    <row r="10" spans="1:5">
      <c r="A10" s="107"/>
      <c r="B10" s="118"/>
      <c r="C10" s="116"/>
      <c r="D10" s="109"/>
      <c r="E10" s="56"/>
    </row>
    <row r="11" spans="1:5" ht="15.6" customHeight="1">
      <c r="A11" s="111">
        <v>1</v>
      </c>
      <c r="B11" s="119" t="s">
        <v>798</v>
      </c>
      <c r="C11" s="116"/>
      <c r="D11" s="109">
        <f>'KOLESARSKE POTI-CELOTNE TRASA'!G324</f>
        <v>17500</v>
      </c>
      <c r="E11" s="59">
        <f>$E$83</f>
        <v>0</v>
      </c>
    </row>
    <row r="12" spans="1:5">
      <c r="A12" s="111"/>
      <c r="B12" s="118"/>
      <c r="C12" s="116"/>
      <c r="D12" s="109"/>
      <c r="E12" s="59"/>
    </row>
    <row r="13" spans="1:5" ht="15.6" customHeight="1">
      <c r="A13" s="111">
        <v>2</v>
      </c>
      <c r="B13" s="119" t="s">
        <v>799</v>
      </c>
      <c r="C13" s="116"/>
      <c r="D13" s="109">
        <f>'PODPORNE KONSTRUKCIJE-PK1'!G120</f>
        <v>0</v>
      </c>
      <c r="E13" s="59">
        <f>$E$113</f>
        <v>0</v>
      </c>
    </row>
    <row r="14" spans="1:5">
      <c r="A14" s="111"/>
      <c r="B14" s="118"/>
      <c r="C14" s="116"/>
      <c r="D14" s="109"/>
      <c r="E14" s="59"/>
    </row>
    <row r="15" spans="1:5" ht="12.6" customHeight="1">
      <c r="A15" s="111">
        <v>3</v>
      </c>
      <c r="B15" s="119" t="s">
        <v>800</v>
      </c>
      <c r="C15" s="116"/>
      <c r="D15" s="109">
        <f>'PODPORNE KONSTRUKCIJE-PK2'!G143</f>
        <v>0</v>
      </c>
      <c r="E15" s="59">
        <f>$E$131</f>
        <v>0</v>
      </c>
    </row>
    <row r="16" spans="1:5">
      <c r="A16" s="111"/>
      <c r="B16" s="119"/>
      <c r="C16" s="116"/>
      <c r="D16" s="109"/>
      <c r="E16" s="59"/>
    </row>
    <row r="17" spans="1:5" ht="16.95" customHeight="1">
      <c r="A17" s="111">
        <v>4</v>
      </c>
      <c r="B17" s="119" t="s">
        <v>801</v>
      </c>
      <c r="C17" s="116"/>
      <c r="D17" s="109">
        <f>'PODPORNE KONSTRUKCIJE-PK 3'!G37</f>
        <v>0</v>
      </c>
      <c r="E17" s="59">
        <f>$E$191</f>
        <v>0</v>
      </c>
    </row>
    <row r="18" spans="1:5">
      <c r="A18" s="112"/>
      <c r="B18" s="120"/>
      <c r="C18" s="116"/>
      <c r="D18" s="109"/>
      <c r="E18" s="59"/>
    </row>
    <row r="19" spans="1:5" ht="16.95" customHeight="1">
      <c r="A19" s="111">
        <v>5</v>
      </c>
      <c r="B19" s="119" t="s">
        <v>802</v>
      </c>
      <c r="C19" s="116"/>
      <c r="D19" s="109">
        <f>'PODPORNE KONSTRUKCIJE-PK 4'!G37</f>
        <v>0</v>
      </c>
      <c r="E19" s="59">
        <f>$E$199</f>
        <v>0</v>
      </c>
    </row>
    <row r="20" spans="1:5">
      <c r="A20" s="112"/>
      <c r="B20" s="120"/>
      <c r="C20" s="116"/>
      <c r="D20" s="109"/>
      <c r="E20" s="59"/>
    </row>
    <row r="21" spans="1:5">
      <c r="A21" s="111">
        <v>6</v>
      </c>
      <c r="B21" s="119" t="s">
        <v>803</v>
      </c>
      <c r="C21" s="116"/>
      <c r="D21" s="109">
        <f>'PREPUST PREKO POTOKA G'!G35</f>
        <v>0</v>
      </c>
      <c r="E21" s="59">
        <f>$E$217</f>
        <v>0</v>
      </c>
    </row>
    <row r="22" spans="1:5">
      <c r="A22" s="112"/>
      <c r="B22" s="121"/>
      <c r="C22" s="121"/>
      <c r="D22" s="121"/>
      <c r="E22" s="56"/>
    </row>
    <row r="23" spans="1:5">
      <c r="A23" s="113">
        <v>7</v>
      </c>
      <c r="B23" s="119" t="s">
        <v>804</v>
      </c>
      <c r="C23" s="121"/>
      <c r="D23" s="109">
        <f>'PREPUST PREKO POTOKA J'!G35</f>
        <v>0</v>
      </c>
      <c r="E23" s="59">
        <f>0.1*SUM(E11:E21)</f>
        <v>0</v>
      </c>
    </row>
    <row r="24" spans="1:5">
      <c r="A24" s="113"/>
      <c r="B24" s="119"/>
      <c r="C24" s="121"/>
      <c r="D24" s="109"/>
      <c r="E24" s="59"/>
    </row>
    <row r="25" spans="1:5">
      <c r="A25" s="113">
        <v>8</v>
      </c>
      <c r="B25" s="119" t="s">
        <v>805</v>
      </c>
      <c r="C25" s="121"/>
      <c r="D25" s="109">
        <f>'PREPUST PREKO POTOKA L'!G35</f>
        <v>0</v>
      </c>
      <c r="E25" s="59"/>
    </row>
    <row r="26" spans="1:5">
      <c r="A26" s="113"/>
      <c r="B26" s="119"/>
      <c r="C26" s="121"/>
      <c r="D26" s="109"/>
      <c r="E26" s="59"/>
    </row>
    <row r="27" spans="1:5">
      <c r="A27" s="113">
        <v>9</v>
      </c>
      <c r="B27" s="119" t="s">
        <v>806</v>
      </c>
      <c r="C27" s="121"/>
      <c r="D27" s="109">
        <f>CR!F25</f>
        <v>0</v>
      </c>
      <c r="E27" s="59"/>
    </row>
    <row r="28" spans="1:5">
      <c r="A28" s="113"/>
      <c r="B28" s="119"/>
      <c r="C28" s="121"/>
      <c r="D28" s="121"/>
      <c r="E28" s="59"/>
    </row>
    <row r="29" spans="1:5" ht="15.6" customHeight="1">
      <c r="A29" s="113">
        <v>10</v>
      </c>
      <c r="B29" s="119" t="s">
        <v>873</v>
      </c>
      <c r="C29" s="121"/>
      <c r="D29" s="109">
        <f>KV!G220</f>
        <v>0</v>
      </c>
      <c r="E29" s="59"/>
    </row>
    <row r="30" spans="1:5">
      <c r="A30" s="113"/>
      <c r="B30" s="119"/>
      <c r="C30" s="121"/>
      <c r="D30" s="121"/>
      <c r="E30" s="59"/>
    </row>
    <row r="31" spans="1:5">
      <c r="A31" s="113">
        <v>11</v>
      </c>
      <c r="B31" s="122" t="s">
        <v>807</v>
      </c>
      <c r="C31" s="121"/>
      <c r="D31" s="109">
        <f>TK!F24</f>
        <v>0</v>
      </c>
      <c r="E31" s="59"/>
    </row>
    <row r="32" spans="1:5">
      <c r="A32" s="112"/>
      <c r="B32" s="121"/>
      <c r="C32" s="121"/>
      <c r="D32" s="121"/>
      <c r="E32" s="59"/>
    </row>
    <row r="33" spans="1:5" ht="15" thickBot="1">
      <c r="A33" s="113">
        <v>12</v>
      </c>
      <c r="B33" s="447" t="s">
        <v>1028</v>
      </c>
      <c r="C33" s="123"/>
      <c r="D33" s="448">
        <f>ROUND(SUM(D11:D31)*0.1,2)</f>
        <v>1750</v>
      </c>
      <c r="E33" s="59"/>
    </row>
    <row r="34" spans="1:5">
      <c r="A34" s="114"/>
      <c r="B34" s="121"/>
      <c r="C34" s="121"/>
      <c r="D34" s="121"/>
      <c r="E34" s="59"/>
    </row>
    <row r="35" spans="1:5">
      <c r="A35" s="108"/>
      <c r="B35" s="115" t="s">
        <v>369</v>
      </c>
      <c r="C35" s="124"/>
      <c r="D35" s="125">
        <f>SUM(D11:D33)</f>
        <v>19250</v>
      </c>
      <c r="E35" s="59"/>
    </row>
    <row r="36" spans="1:5">
      <c r="A36" s="107"/>
      <c r="B36" s="118" t="s">
        <v>370</v>
      </c>
      <c r="C36" s="116"/>
      <c r="D36" s="109">
        <f>D35*0.22</f>
        <v>4235</v>
      </c>
      <c r="E36" s="59"/>
    </row>
    <row r="37" spans="1:5">
      <c r="A37" s="107"/>
      <c r="B37" s="115" t="s">
        <v>371</v>
      </c>
      <c r="C37" s="124"/>
      <c r="D37" s="125">
        <f>D35+D36</f>
        <v>23485</v>
      </c>
      <c r="E37" s="59"/>
    </row>
  </sheetData>
  <mergeCells count="1">
    <mergeCell ref="B5:D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2"/>
  <sheetViews>
    <sheetView tabSelected="1" view="pageBreakPreview" topLeftCell="A185" zoomScaleNormal="100" zoomScaleSheetLayoutView="100" workbookViewId="0">
      <selection activeCell="C194" sqref="C194"/>
    </sheetView>
  </sheetViews>
  <sheetFormatPr defaultRowHeight="14.4"/>
  <cols>
    <col min="2" max="2" width="12.44140625" customWidth="1"/>
    <col min="3" max="3" width="35.6640625" customWidth="1"/>
    <col min="6" max="6" width="10.6640625" customWidth="1"/>
    <col min="7" max="7" width="10.88671875" bestFit="1" customWidth="1"/>
  </cols>
  <sheetData>
    <row r="1" spans="1:7" ht="15.6">
      <c r="A1" s="39"/>
      <c r="B1" s="184"/>
      <c r="C1" s="209"/>
      <c r="D1" s="207"/>
      <c r="E1" s="207"/>
      <c r="F1" s="39"/>
      <c r="G1" s="39"/>
    </row>
    <row r="2" spans="1:7" ht="22.8">
      <c r="A2" s="624" t="s">
        <v>212</v>
      </c>
      <c r="B2" s="624"/>
      <c r="C2" s="624"/>
      <c r="D2" s="624"/>
      <c r="E2" s="624"/>
      <c r="F2" s="624"/>
      <c r="G2" s="624"/>
    </row>
    <row r="3" spans="1:7">
      <c r="A3" s="39"/>
      <c r="B3" s="184"/>
      <c r="C3" s="206"/>
      <c r="D3" s="207"/>
      <c r="E3" s="207"/>
      <c r="F3" s="39"/>
      <c r="G3" s="39"/>
    </row>
    <row r="4" spans="1:7">
      <c r="A4" s="39"/>
      <c r="B4" s="625" t="s">
        <v>348</v>
      </c>
      <c r="C4" s="625"/>
      <c r="D4" s="625"/>
      <c r="E4" s="625"/>
      <c r="F4" s="625"/>
      <c r="G4" s="39"/>
    </row>
    <row r="5" spans="1:7">
      <c r="A5" s="39"/>
      <c r="B5" s="626" t="s">
        <v>349</v>
      </c>
      <c r="C5" s="626"/>
      <c r="D5" s="626"/>
      <c r="E5" s="626"/>
      <c r="F5" s="626"/>
      <c r="G5" s="39"/>
    </row>
    <row r="6" spans="1:7">
      <c r="A6" s="39"/>
      <c r="B6" s="626" t="s">
        <v>350</v>
      </c>
      <c r="C6" s="626"/>
      <c r="D6" s="626"/>
      <c r="E6" s="626"/>
      <c r="F6" s="626"/>
      <c r="G6" s="39"/>
    </row>
    <row r="7" spans="1:7">
      <c r="A7" s="39"/>
      <c r="B7" s="626" t="s">
        <v>351</v>
      </c>
      <c r="C7" s="626"/>
      <c r="D7" s="626"/>
      <c r="E7" s="626"/>
      <c r="F7" s="626"/>
      <c r="G7" s="39"/>
    </row>
    <row r="8" spans="1:7">
      <c r="A8" s="39"/>
      <c r="B8" s="626" t="s">
        <v>352</v>
      </c>
      <c r="C8" s="626"/>
      <c r="D8" s="626"/>
      <c r="E8" s="626"/>
      <c r="F8" s="626"/>
      <c r="G8" s="39"/>
    </row>
    <row r="9" spans="1:7">
      <c r="A9" s="39"/>
      <c r="B9" s="626" t="s">
        <v>353</v>
      </c>
      <c r="C9" s="626"/>
      <c r="D9" s="626"/>
      <c r="E9" s="626"/>
      <c r="F9" s="626"/>
      <c r="G9" s="39"/>
    </row>
    <row r="10" spans="1:7">
      <c r="A10" s="39"/>
      <c r="B10" s="626" t="s">
        <v>354</v>
      </c>
      <c r="C10" s="626"/>
      <c r="D10" s="626"/>
      <c r="E10" s="626"/>
      <c r="F10" s="626"/>
      <c r="G10" s="39"/>
    </row>
    <row r="11" spans="1:7">
      <c r="A11" s="39"/>
      <c r="B11" s="184" t="s">
        <v>355</v>
      </c>
      <c r="C11" s="184"/>
      <c r="D11" s="184"/>
      <c r="E11" s="184"/>
      <c r="F11" s="184"/>
      <c r="G11" s="39"/>
    </row>
    <row r="12" spans="1:7">
      <c r="A12" s="39"/>
      <c r="B12" s="184" t="s">
        <v>356</v>
      </c>
      <c r="C12" s="184"/>
      <c r="D12" s="184"/>
      <c r="E12" s="184"/>
      <c r="F12" s="184"/>
      <c r="G12" s="39"/>
    </row>
    <row r="13" spans="1:7" ht="17.399999999999999">
      <c r="A13" s="39"/>
      <c r="B13" s="283" t="s">
        <v>357</v>
      </c>
      <c r="C13" s="210"/>
      <c r="D13" s="211"/>
      <c r="E13" s="212"/>
      <c r="F13" s="211"/>
      <c r="G13" s="39"/>
    </row>
    <row r="14" spans="1:7" ht="17.399999999999999">
      <c r="A14" s="39"/>
      <c r="B14" s="283"/>
      <c r="C14" s="210"/>
      <c r="D14" s="211"/>
      <c r="E14" s="212"/>
      <c r="F14" s="211"/>
      <c r="G14" s="39"/>
    </row>
    <row r="15" spans="1:7">
      <c r="A15" s="39"/>
      <c r="B15" s="213" t="s">
        <v>358</v>
      </c>
      <c r="C15" s="213"/>
      <c r="D15" s="213"/>
      <c r="E15" s="213"/>
      <c r="F15" s="213"/>
      <c r="G15" s="39"/>
    </row>
    <row r="16" spans="1:7">
      <c r="A16" s="39"/>
      <c r="B16" s="626" t="s">
        <v>359</v>
      </c>
      <c r="C16" s="626"/>
      <c r="D16" s="626"/>
      <c r="E16" s="626"/>
      <c r="F16" s="626"/>
      <c r="G16" s="184"/>
    </row>
    <row r="17" spans="1:7">
      <c r="A17" s="39"/>
      <c r="B17" s="626" t="s">
        <v>360</v>
      </c>
      <c r="C17" s="626"/>
      <c r="D17" s="626"/>
      <c r="E17" s="626"/>
      <c r="F17" s="626"/>
      <c r="G17" s="184"/>
    </row>
    <row r="18" spans="1:7">
      <c r="A18" s="39"/>
      <c r="B18" s="626" t="s">
        <v>361</v>
      </c>
      <c r="C18" s="626"/>
      <c r="D18" s="626"/>
      <c r="E18" s="626"/>
      <c r="F18" s="626"/>
      <c r="G18" s="184"/>
    </row>
    <row r="19" spans="1:7">
      <c r="A19" s="39"/>
      <c r="B19" s="283"/>
      <c r="C19" s="208"/>
      <c r="D19" s="207"/>
      <c r="E19" s="207"/>
      <c r="F19" s="39"/>
      <c r="G19" s="39"/>
    </row>
    <row r="20" spans="1:7">
      <c r="A20" s="39"/>
      <c r="B20" s="184"/>
      <c r="C20" s="214"/>
      <c r="D20" s="215"/>
      <c r="E20" s="216"/>
      <c r="F20" s="216"/>
      <c r="G20" s="39"/>
    </row>
    <row r="21" spans="1:7">
      <c r="A21" s="217"/>
      <c r="B21" s="218"/>
      <c r="C21" s="219" t="s">
        <v>362</v>
      </c>
      <c r="D21" s="215"/>
      <c r="E21" s="215"/>
      <c r="F21" s="216"/>
      <c r="G21" s="39"/>
    </row>
    <row r="22" spans="1:7">
      <c r="A22" s="39"/>
      <c r="B22" s="218"/>
      <c r="C22" s="214"/>
      <c r="D22" s="215"/>
      <c r="E22" s="215"/>
      <c r="F22" s="216"/>
      <c r="G22" s="39"/>
    </row>
    <row r="23" spans="1:7">
      <c r="A23" s="39"/>
      <c r="B23" s="220">
        <v>1</v>
      </c>
      <c r="C23" s="221" t="s">
        <v>363</v>
      </c>
      <c r="D23" s="221"/>
      <c r="E23" s="215"/>
      <c r="F23" s="216"/>
      <c r="G23" s="39">
        <f>$G$60</f>
        <v>0</v>
      </c>
    </row>
    <row r="24" spans="1:7">
      <c r="A24" s="39"/>
      <c r="B24" s="220"/>
      <c r="C24" s="214"/>
      <c r="D24" s="215"/>
      <c r="E24" s="215"/>
      <c r="F24" s="216"/>
      <c r="G24" s="39"/>
    </row>
    <row r="25" spans="1:7">
      <c r="A25" s="39"/>
      <c r="B25" s="220">
        <v>2</v>
      </c>
      <c r="C25" s="221" t="s">
        <v>364</v>
      </c>
      <c r="D25" s="221"/>
      <c r="E25" s="215"/>
      <c r="F25" s="216"/>
      <c r="G25" s="39">
        <f>$G$97</f>
        <v>0</v>
      </c>
    </row>
    <row r="26" spans="1:7">
      <c r="A26" s="39"/>
      <c r="B26" s="220"/>
      <c r="C26" s="214"/>
      <c r="D26" s="215"/>
      <c r="E26" s="215"/>
      <c r="F26" s="216"/>
      <c r="G26" s="39"/>
    </row>
    <row r="27" spans="1:7">
      <c r="A27" s="39"/>
      <c r="B27" s="220">
        <v>3</v>
      </c>
      <c r="C27" s="221" t="s">
        <v>365</v>
      </c>
      <c r="D27" s="221"/>
      <c r="E27" s="215"/>
      <c r="F27" s="216"/>
      <c r="G27" s="39">
        <f>$G$115</f>
        <v>0</v>
      </c>
    </row>
    <row r="28" spans="1:7">
      <c r="A28" s="39"/>
      <c r="B28" s="220"/>
      <c r="C28" s="221"/>
      <c r="D28" s="215"/>
      <c r="E28" s="215"/>
      <c r="F28" s="216"/>
      <c r="G28" s="39"/>
    </row>
    <row r="29" spans="1:7">
      <c r="A29" s="39"/>
      <c r="B29" s="220">
        <v>5</v>
      </c>
      <c r="C29" s="221" t="s">
        <v>366</v>
      </c>
      <c r="D29" s="221"/>
      <c r="E29" s="215"/>
      <c r="F29" s="216"/>
      <c r="G29" s="39">
        <f>$G$177</f>
        <v>0</v>
      </c>
    </row>
    <row r="30" spans="1:7">
      <c r="A30" s="39"/>
      <c r="B30" s="184"/>
      <c r="C30" s="208"/>
      <c r="D30" s="215"/>
      <c r="E30" s="215"/>
      <c r="F30" s="216"/>
      <c r="G30" s="39"/>
    </row>
    <row r="31" spans="1:7">
      <c r="A31" s="39"/>
      <c r="B31" s="220">
        <v>6</v>
      </c>
      <c r="C31" s="221" t="s">
        <v>367</v>
      </c>
      <c r="D31" s="221"/>
      <c r="E31" s="215"/>
      <c r="F31" s="216"/>
      <c r="G31" s="39">
        <f>$G$185</f>
        <v>0</v>
      </c>
    </row>
    <row r="32" spans="1:7">
      <c r="A32" s="39"/>
      <c r="B32" s="184"/>
      <c r="C32" s="208"/>
      <c r="D32" s="215"/>
      <c r="E32" s="215"/>
      <c r="F32" s="216"/>
      <c r="G32" s="39"/>
    </row>
    <row r="33" spans="1:7">
      <c r="A33" s="39"/>
      <c r="B33" s="220">
        <v>7</v>
      </c>
      <c r="C33" s="627" t="s">
        <v>368</v>
      </c>
      <c r="D33" s="627"/>
      <c r="E33" s="215"/>
      <c r="F33" s="216"/>
      <c r="G33" s="39">
        <f>$G$205</f>
        <v>0</v>
      </c>
    </row>
    <row r="34" spans="1:7">
      <c r="A34" s="39"/>
      <c r="B34" s="39"/>
      <c r="C34" s="39"/>
      <c r="D34" s="39"/>
      <c r="E34" s="39"/>
      <c r="F34" s="39"/>
      <c r="G34" s="39"/>
    </row>
    <row r="35" spans="1:7">
      <c r="A35" s="39"/>
      <c r="B35" s="220"/>
      <c r="C35" s="219" t="s">
        <v>369</v>
      </c>
      <c r="D35" s="222"/>
      <c r="E35" s="222"/>
      <c r="F35" s="223"/>
      <c r="G35" s="224">
        <f>SUM(G23:G34)</f>
        <v>0</v>
      </c>
    </row>
    <row r="36" spans="1:7">
      <c r="A36" s="39"/>
      <c r="B36" s="218"/>
      <c r="C36" s="214"/>
      <c r="D36" s="215"/>
      <c r="E36" s="215"/>
      <c r="F36" s="216"/>
      <c r="G36" s="39"/>
    </row>
    <row r="37" spans="1:7">
      <c r="A37" s="225"/>
      <c r="B37" s="226"/>
      <c r="C37" s="227"/>
      <c r="D37" s="228"/>
      <c r="E37" s="228"/>
      <c r="F37" s="229"/>
      <c r="G37" s="225"/>
    </row>
    <row r="38" spans="1:7" ht="28.2" thickBot="1">
      <c r="A38" s="230" t="s">
        <v>213</v>
      </c>
      <c r="B38" s="231" t="s">
        <v>214</v>
      </c>
      <c r="C38" s="231" t="s">
        <v>215</v>
      </c>
      <c r="D38" s="232" t="s">
        <v>216</v>
      </c>
      <c r="E38" s="230" t="s">
        <v>217</v>
      </c>
      <c r="F38" s="230" t="s">
        <v>372</v>
      </c>
      <c r="G38" s="233" t="s">
        <v>219</v>
      </c>
    </row>
    <row r="39" spans="1:7">
      <c r="A39" s="234"/>
      <c r="B39" s="235"/>
      <c r="C39" s="236"/>
      <c r="D39" s="237"/>
      <c r="E39" s="238"/>
      <c r="F39" s="239"/>
      <c r="G39" s="234"/>
    </row>
    <row r="40" spans="1:7">
      <c r="A40" s="234"/>
      <c r="B40" s="240">
        <v>1</v>
      </c>
      <c r="C40" s="301" t="s">
        <v>363</v>
      </c>
      <c r="D40" s="242"/>
      <c r="E40" s="60"/>
      <c r="F40" s="234"/>
      <c r="G40" s="234"/>
    </row>
    <row r="41" spans="1:7">
      <c r="A41" s="234"/>
      <c r="B41" s="240"/>
      <c r="C41" s="301"/>
      <c r="D41" s="242"/>
      <c r="E41" s="60"/>
      <c r="F41" s="234"/>
      <c r="G41" s="234"/>
    </row>
    <row r="42" spans="1:7">
      <c r="A42" s="234"/>
      <c r="B42" s="240" t="s">
        <v>373</v>
      </c>
      <c r="C42" s="301" t="s">
        <v>374</v>
      </c>
      <c r="D42" s="242"/>
      <c r="E42" s="60"/>
      <c r="F42" s="234"/>
      <c r="G42" s="234"/>
    </row>
    <row r="43" spans="1:7">
      <c r="A43" s="234"/>
      <c r="B43" s="240"/>
      <c r="C43" s="241"/>
      <c r="D43" s="242"/>
      <c r="E43" s="60"/>
      <c r="F43" s="234"/>
      <c r="G43" s="234"/>
    </row>
    <row r="44" spans="1:7" ht="28.8">
      <c r="A44" s="243" t="s">
        <v>221</v>
      </c>
      <c r="B44" s="244" t="s">
        <v>375</v>
      </c>
      <c r="C44" s="245" t="s">
        <v>376</v>
      </c>
      <c r="D44" s="242" t="s">
        <v>9</v>
      </c>
      <c r="E44" s="60">
        <v>1</v>
      </c>
      <c r="F44" s="234">
        <v>0</v>
      </c>
      <c r="G44" s="234">
        <f>E44*F44</f>
        <v>0</v>
      </c>
    </row>
    <row r="45" spans="1:7">
      <c r="A45" s="234"/>
      <c r="B45" s="244"/>
      <c r="C45" s="245"/>
      <c r="D45" s="242"/>
      <c r="E45" s="60"/>
      <c r="F45" s="234"/>
      <c r="G45" s="234"/>
    </row>
    <row r="46" spans="1:7" ht="43.2">
      <c r="A46" s="243" t="s">
        <v>223</v>
      </c>
      <c r="B46" s="244" t="s">
        <v>377</v>
      </c>
      <c r="C46" s="245" t="s">
        <v>378</v>
      </c>
      <c r="D46" s="242" t="s">
        <v>9</v>
      </c>
      <c r="E46" s="60">
        <v>1</v>
      </c>
      <c r="F46" s="234">
        <v>0</v>
      </c>
      <c r="G46" s="234">
        <f t="shared" ref="G46" si="0">E46*F46</f>
        <v>0</v>
      </c>
    </row>
    <row r="47" spans="1:7">
      <c r="A47" s="243"/>
      <c r="B47" s="244"/>
      <c r="C47" s="245"/>
      <c r="D47" s="242"/>
      <c r="E47" s="60"/>
      <c r="F47" s="234"/>
      <c r="G47" s="234"/>
    </row>
    <row r="48" spans="1:7">
      <c r="A48" s="243"/>
      <c r="B48" s="240" t="s">
        <v>379</v>
      </c>
      <c r="C48" s="241" t="s">
        <v>573</v>
      </c>
      <c r="D48" s="242"/>
      <c r="E48" s="60"/>
      <c r="F48" s="234"/>
      <c r="G48" s="234"/>
    </row>
    <row r="49" spans="1:7">
      <c r="A49" s="243"/>
      <c r="B49" s="244"/>
      <c r="C49" s="245"/>
      <c r="D49" s="242"/>
      <c r="E49" s="60"/>
      <c r="F49" s="234"/>
      <c r="G49" s="234"/>
    </row>
    <row r="50" spans="1:7" ht="57.6">
      <c r="A50" s="243" t="s">
        <v>232</v>
      </c>
      <c r="B50" s="244" t="s">
        <v>574</v>
      </c>
      <c r="C50" s="245" t="s">
        <v>980</v>
      </c>
      <c r="D50" s="242" t="s">
        <v>394</v>
      </c>
      <c r="E50" s="60">
        <v>40</v>
      </c>
      <c r="F50" s="234">
        <v>0</v>
      </c>
      <c r="G50" s="234">
        <f>F50*E50</f>
        <v>0</v>
      </c>
    </row>
    <row r="51" spans="1:7">
      <c r="A51" s="243"/>
      <c r="B51" s="244"/>
      <c r="C51" s="245"/>
      <c r="D51" s="242"/>
      <c r="E51" s="60"/>
      <c r="F51" s="234"/>
      <c r="G51" s="234"/>
    </row>
    <row r="52" spans="1:7">
      <c r="A52" s="234"/>
      <c r="B52" s="240" t="s">
        <v>395</v>
      </c>
      <c r="C52" s="241" t="s">
        <v>396</v>
      </c>
      <c r="D52" s="242"/>
      <c r="E52" s="60"/>
      <c r="F52" s="234"/>
      <c r="G52" s="234"/>
    </row>
    <row r="53" spans="1:7">
      <c r="A53" s="234"/>
      <c r="B53" s="240"/>
      <c r="C53" s="241"/>
      <c r="D53" s="242"/>
      <c r="E53" s="60"/>
      <c r="F53" s="234"/>
      <c r="G53" s="234"/>
    </row>
    <row r="54" spans="1:7">
      <c r="A54" s="234"/>
      <c r="B54" s="240" t="s">
        <v>528</v>
      </c>
      <c r="C54" s="241" t="s">
        <v>398</v>
      </c>
      <c r="D54" s="242"/>
      <c r="E54" s="60"/>
      <c r="F54" s="234"/>
      <c r="G54" s="234"/>
    </row>
    <row r="55" spans="1:7">
      <c r="A55" s="234"/>
      <c r="B55" s="240"/>
      <c r="C55" s="241"/>
      <c r="D55" s="242"/>
      <c r="E55" s="60"/>
      <c r="F55" s="234"/>
      <c r="G55" s="234"/>
    </row>
    <row r="56" spans="1:7" ht="42">
      <c r="A56" s="243" t="s">
        <v>329</v>
      </c>
      <c r="B56" s="244" t="s">
        <v>401</v>
      </c>
      <c r="C56" s="245" t="s">
        <v>402</v>
      </c>
      <c r="D56" s="242" t="s">
        <v>136</v>
      </c>
      <c r="E56" s="60">
        <v>60</v>
      </c>
      <c r="F56" s="234">
        <v>0</v>
      </c>
      <c r="G56" s="234">
        <f>E56*F56</f>
        <v>0</v>
      </c>
    </row>
    <row r="57" spans="1:7">
      <c r="A57" s="243"/>
      <c r="B57" s="244"/>
      <c r="C57" s="597"/>
      <c r="D57" s="242"/>
      <c r="E57" s="60"/>
      <c r="F57" s="234"/>
      <c r="G57" s="234"/>
    </row>
    <row r="58" spans="1:7" ht="40.200000000000003">
      <c r="A58" s="632" t="s">
        <v>392</v>
      </c>
      <c r="B58" s="633" t="s">
        <v>1036</v>
      </c>
      <c r="C58" s="634" t="s">
        <v>1037</v>
      </c>
      <c r="D58" s="635" t="s">
        <v>384</v>
      </c>
      <c r="E58" s="636">
        <v>350</v>
      </c>
      <c r="F58" s="655">
        <v>0</v>
      </c>
      <c r="G58" s="655">
        <f>E58*F58</f>
        <v>0</v>
      </c>
    </row>
    <row r="59" spans="1:7">
      <c r="A59" s="243"/>
      <c r="B59" s="240"/>
      <c r="C59" s="245"/>
      <c r="D59" s="242"/>
      <c r="E59" s="60"/>
      <c r="F59" s="234"/>
      <c r="G59" s="234"/>
    </row>
    <row r="60" spans="1:7" ht="15" thickBot="1">
      <c r="A60" s="247"/>
      <c r="B60" s="250"/>
      <c r="C60" s="249" t="s">
        <v>413</v>
      </c>
      <c r="D60" s="250"/>
      <c r="E60" s="251"/>
      <c r="F60" s="252"/>
      <c r="G60" s="562">
        <f>SUM(G44:G59)</f>
        <v>0</v>
      </c>
    </row>
    <row r="61" spans="1:7" ht="15" thickTop="1">
      <c r="A61" s="234"/>
      <c r="B61" s="240"/>
      <c r="C61" s="241"/>
      <c r="D61" s="242"/>
      <c r="E61" s="60"/>
      <c r="F61" s="234"/>
      <c r="G61" s="234"/>
    </row>
    <row r="62" spans="1:7">
      <c r="A62" s="234"/>
      <c r="B62" s="240" t="s">
        <v>6</v>
      </c>
      <c r="C62" s="253" t="s">
        <v>414</v>
      </c>
      <c r="D62" s="242"/>
      <c r="E62" s="60"/>
      <c r="F62" s="234"/>
      <c r="G62" s="254"/>
    </row>
    <row r="63" spans="1:7">
      <c r="A63" s="234"/>
      <c r="B63" s="240"/>
      <c r="C63" s="255"/>
      <c r="D63" s="242"/>
      <c r="E63" s="60"/>
      <c r="F63" s="234"/>
      <c r="G63" s="254"/>
    </row>
    <row r="64" spans="1:7">
      <c r="A64" s="234"/>
      <c r="B64" s="240" t="s">
        <v>415</v>
      </c>
      <c r="C64" s="253" t="s">
        <v>416</v>
      </c>
      <c r="D64" s="242"/>
      <c r="E64" s="60"/>
      <c r="F64" s="234"/>
      <c r="G64" s="254"/>
    </row>
    <row r="65" spans="1:7">
      <c r="A65" s="234"/>
      <c r="B65" s="240"/>
      <c r="C65" s="253"/>
      <c r="D65" s="242"/>
      <c r="E65" s="60"/>
      <c r="F65" s="234"/>
      <c r="G65" s="254"/>
    </row>
    <row r="66" spans="1:7" ht="26.4">
      <c r="A66" s="243" t="s">
        <v>221</v>
      </c>
      <c r="B66" s="244" t="s">
        <v>892</v>
      </c>
      <c r="C66" s="275" t="s">
        <v>969</v>
      </c>
      <c r="D66" s="242" t="s">
        <v>394</v>
      </c>
      <c r="E66" s="60">
        <v>25</v>
      </c>
      <c r="F66" s="234">
        <v>0</v>
      </c>
      <c r="G66" s="234">
        <f>E66*F66</f>
        <v>0</v>
      </c>
    </row>
    <row r="67" spans="1:7">
      <c r="A67" s="234"/>
      <c r="B67" s="240"/>
      <c r="C67" s="253"/>
      <c r="D67" s="242"/>
      <c r="E67" s="60"/>
      <c r="F67" s="234"/>
      <c r="G67" s="234"/>
    </row>
    <row r="68" spans="1:7" ht="39.6">
      <c r="A68" s="243" t="s">
        <v>232</v>
      </c>
      <c r="B68" s="244" t="s">
        <v>417</v>
      </c>
      <c r="C68" s="256" t="s">
        <v>575</v>
      </c>
      <c r="D68" s="242" t="s">
        <v>394</v>
      </c>
      <c r="E68" s="60">
        <v>40</v>
      </c>
      <c r="F68" s="234">
        <v>0</v>
      </c>
      <c r="G68" s="234">
        <f>F68*E68</f>
        <v>0</v>
      </c>
    </row>
    <row r="69" spans="1:7">
      <c r="A69" s="243"/>
      <c r="B69" s="244"/>
      <c r="C69" s="256"/>
      <c r="D69" s="242"/>
      <c r="E69" s="60"/>
      <c r="F69" s="234"/>
      <c r="G69" s="234"/>
    </row>
    <row r="70" spans="1:7" ht="52.8">
      <c r="A70" s="243" t="s">
        <v>329</v>
      </c>
      <c r="B70" s="244" t="s">
        <v>529</v>
      </c>
      <c r="C70" s="256" t="s">
        <v>530</v>
      </c>
      <c r="D70" s="242" t="s">
        <v>394</v>
      </c>
      <c r="E70" s="60">
        <v>320</v>
      </c>
      <c r="F70" s="234">
        <v>0</v>
      </c>
      <c r="G70" s="234">
        <f>F70*E70</f>
        <v>0</v>
      </c>
    </row>
    <row r="71" spans="1:7">
      <c r="A71" s="243"/>
      <c r="B71" s="240"/>
      <c r="C71" s="256"/>
      <c r="D71" s="242"/>
      <c r="E71" s="60"/>
      <c r="F71" s="246"/>
      <c r="G71" s="234"/>
    </row>
    <row r="72" spans="1:7">
      <c r="A72" s="243"/>
      <c r="B72" s="240" t="s">
        <v>421</v>
      </c>
      <c r="C72" s="253" t="s">
        <v>422</v>
      </c>
      <c r="D72" s="242"/>
      <c r="E72" s="60"/>
      <c r="F72" s="246"/>
      <c r="G72" s="234"/>
    </row>
    <row r="73" spans="1:7">
      <c r="A73" s="243"/>
      <c r="B73" s="240"/>
      <c r="C73" s="253"/>
      <c r="D73" s="242"/>
      <c r="E73" s="60"/>
      <c r="F73" s="234"/>
      <c r="G73" s="234"/>
    </row>
    <row r="74" spans="1:7" ht="26.4">
      <c r="A74" s="243" t="s">
        <v>392</v>
      </c>
      <c r="B74" s="244" t="s">
        <v>531</v>
      </c>
      <c r="C74" s="256" t="s">
        <v>43</v>
      </c>
      <c r="D74" s="242" t="s">
        <v>384</v>
      </c>
      <c r="E74" s="60">
        <v>85</v>
      </c>
      <c r="F74" s="234">
        <v>0</v>
      </c>
      <c r="G74" s="234">
        <f>F74*E74</f>
        <v>0</v>
      </c>
    </row>
    <row r="75" spans="1:7">
      <c r="A75" s="234"/>
      <c r="B75" s="240"/>
      <c r="C75" s="256"/>
      <c r="D75" s="242"/>
      <c r="E75" s="60"/>
      <c r="F75" s="234"/>
      <c r="G75" s="234"/>
    </row>
    <row r="76" spans="1:7" ht="26.4">
      <c r="A76" s="243"/>
      <c r="B76" s="240" t="s">
        <v>532</v>
      </c>
      <c r="C76" s="253" t="s">
        <v>426</v>
      </c>
      <c r="D76" s="242"/>
      <c r="E76" s="60"/>
      <c r="F76" s="234"/>
      <c r="G76" s="234"/>
    </row>
    <row r="77" spans="1:7">
      <c r="A77" s="243"/>
      <c r="B77" s="240"/>
      <c r="C77" s="253"/>
      <c r="D77" s="242"/>
      <c r="E77" s="60"/>
      <c r="F77" s="234"/>
      <c r="G77" s="234"/>
    </row>
    <row r="78" spans="1:7" ht="43.2">
      <c r="A78" s="243" t="s">
        <v>399</v>
      </c>
      <c r="B78" s="244" t="s">
        <v>533</v>
      </c>
      <c r="C78" s="255" t="s">
        <v>576</v>
      </c>
      <c r="D78" s="242" t="s">
        <v>394</v>
      </c>
      <c r="E78" s="60">
        <v>100</v>
      </c>
      <c r="F78" s="234">
        <v>0</v>
      </c>
      <c r="G78" s="234">
        <f>E78*F78</f>
        <v>0</v>
      </c>
    </row>
    <row r="79" spans="1:7">
      <c r="A79" s="243"/>
      <c r="B79" s="240"/>
      <c r="C79" s="255"/>
      <c r="D79" s="242"/>
      <c r="E79" s="60"/>
      <c r="F79" s="234"/>
      <c r="G79" s="234"/>
    </row>
    <row r="80" spans="1:7" ht="81.599999999999994">
      <c r="A80" s="243" t="s">
        <v>400</v>
      </c>
      <c r="B80" s="244" t="s">
        <v>427</v>
      </c>
      <c r="C80" s="255" t="s">
        <v>428</v>
      </c>
      <c r="D80" s="242" t="s">
        <v>394</v>
      </c>
      <c r="E80" s="60">
        <v>120</v>
      </c>
      <c r="F80" s="234">
        <v>0</v>
      </c>
      <c r="G80" s="234">
        <f>F80*E80</f>
        <v>0</v>
      </c>
    </row>
    <row r="81" spans="1:7">
      <c r="A81" s="243"/>
      <c r="B81" s="240"/>
      <c r="C81" s="255"/>
      <c r="D81" s="242"/>
      <c r="E81" s="60"/>
      <c r="F81" s="234"/>
      <c r="G81" s="234"/>
    </row>
    <row r="82" spans="1:7">
      <c r="A82" s="243"/>
      <c r="B82" s="240" t="s">
        <v>425</v>
      </c>
      <c r="C82" s="253" t="s">
        <v>430</v>
      </c>
      <c r="D82" s="242"/>
      <c r="E82" s="60"/>
      <c r="F82" s="234"/>
      <c r="G82" s="234"/>
    </row>
    <row r="83" spans="1:7">
      <c r="A83" s="243"/>
      <c r="B83" s="240"/>
      <c r="C83" s="253"/>
      <c r="D83" s="242"/>
      <c r="E83" s="60"/>
      <c r="F83" s="234"/>
      <c r="G83" s="234"/>
    </row>
    <row r="84" spans="1:7" ht="26.4">
      <c r="A84" s="243" t="s">
        <v>400</v>
      </c>
      <c r="B84" s="244" t="s">
        <v>431</v>
      </c>
      <c r="C84" s="256" t="s">
        <v>432</v>
      </c>
      <c r="D84" s="242" t="s">
        <v>384</v>
      </c>
      <c r="E84" s="60">
        <v>140</v>
      </c>
      <c r="F84" s="234">
        <v>0</v>
      </c>
      <c r="G84" s="234">
        <f>E84*F84</f>
        <v>0</v>
      </c>
    </row>
    <row r="85" spans="1:7">
      <c r="A85" s="243"/>
      <c r="B85" s="244"/>
      <c r="C85" s="253"/>
      <c r="D85" s="242"/>
      <c r="E85" s="60"/>
      <c r="F85" s="234"/>
      <c r="G85" s="234"/>
    </row>
    <row r="86" spans="1:7">
      <c r="A86" s="243" t="s">
        <v>403</v>
      </c>
      <c r="B86" s="244" t="s">
        <v>433</v>
      </c>
      <c r="C86" s="256" t="s">
        <v>434</v>
      </c>
      <c r="D86" s="242" t="s">
        <v>384</v>
      </c>
      <c r="E86" s="60">
        <v>140</v>
      </c>
      <c r="F86" s="234">
        <v>0</v>
      </c>
      <c r="G86" s="234">
        <f>F86*E86</f>
        <v>0</v>
      </c>
    </row>
    <row r="87" spans="1:7">
      <c r="A87" s="243"/>
      <c r="B87" s="244"/>
      <c r="C87" s="253"/>
      <c r="D87" s="242"/>
      <c r="E87" s="60"/>
      <c r="F87" s="234"/>
      <c r="G87" s="234"/>
    </row>
    <row r="88" spans="1:7" ht="79.2">
      <c r="A88" s="243" t="s">
        <v>404</v>
      </c>
      <c r="B88" s="244" t="s">
        <v>537</v>
      </c>
      <c r="C88" s="256" t="s">
        <v>981</v>
      </c>
      <c r="D88" s="242" t="s">
        <v>394</v>
      </c>
      <c r="E88" s="60">
        <v>28</v>
      </c>
      <c r="F88" s="234">
        <v>0</v>
      </c>
      <c r="G88" s="234">
        <f>E88*F88</f>
        <v>0</v>
      </c>
    </row>
    <row r="89" spans="1:7">
      <c r="A89" s="243"/>
      <c r="B89" s="244"/>
      <c r="C89" s="253"/>
      <c r="D89" s="242"/>
      <c r="E89" s="60"/>
      <c r="F89" s="234"/>
      <c r="G89" s="234"/>
    </row>
    <row r="90" spans="1:7" ht="55.2">
      <c r="A90" s="243" t="s">
        <v>407</v>
      </c>
      <c r="B90" s="244" t="s">
        <v>538</v>
      </c>
      <c r="C90" s="255" t="s">
        <v>982</v>
      </c>
      <c r="D90" s="242" t="s">
        <v>394</v>
      </c>
      <c r="E90" s="60">
        <v>4.7</v>
      </c>
      <c r="F90" s="234">
        <v>0</v>
      </c>
      <c r="G90" s="234">
        <f>E90*F90</f>
        <v>0</v>
      </c>
    </row>
    <row r="91" spans="1:7">
      <c r="A91" s="234"/>
      <c r="B91" s="240"/>
      <c r="C91" s="255"/>
      <c r="D91" s="242"/>
      <c r="E91" s="60"/>
      <c r="F91" s="234"/>
      <c r="G91" s="234"/>
    </row>
    <row r="92" spans="1:7" ht="26.4">
      <c r="A92" s="234"/>
      <c r="B92" s="240" t="s">
        <v>429</v>
      </c>
      <c r="C92" s="253" t="s">
        <v>436</v>
      </c>
      <c r="D92" s="242"/>
      <c r="E92" s="60"/>
      <c r="F92" s="234"/>
      <c r="G92" s="234"/>
    </row>
    <row r="93" spans="1:7">
      <c r="A93" s="234"/>
      <c r="B93" s="240"/>
      <c r="C93" s="253"/>
      <c r="D93" s="242"/>
      <c r="E93" s="60"/>
      <c r="F93" s="234"/>
      <c r="G93" s="234"/>
    </row>
    <row r="94" spans="1:7" ht="52.8">
      <c r="A94" s="243" t="s">
        <v>409</v>
      </c>
      <c r="B94" s="244" t="s">
        <v>437</v>
      </c>
      <c r="C94" s="275" t="s">
        <v>959</v>
      </c>
      <c r="D94" s="242" t="s">
        <v>394</v>
      </c>
      <c r="E94" s="60">
        <v>375</v>
      </c>
      <c r="F94" s="234">
        <v>0</v>
      </c>
      <c r="G94" s="234">
        <f>E94*F94</f>
        <v>0</v>
      </c>
    </row>
    <row r="95" spans="1:7">
      <c r="A95" s="243"/>
      <c r="B95" s="240"/>
      <c r="C95" s="256"/>
      <c r="D95" s="242"/>
      <c r="E95" s="60"/>
      <c r="F95" s="234"/>
      <c r="G95" s="234"/>
    </row>
    <row r="96" spans="1:7">
      <c r="A96" s="234"/>
      <c r="B96" s="240"/>
      <c r="C96" s="245"/>
      <c r="D96" s="242"/>
      <c r="E96" s="60"/>
      <c r="F96" s="234"/>
      <c r="G96" s="234"/>
    </row>
    <row r="97" spans="1:7" ht="15" thickBot="1">
      <c r="A97" s="247"/>
      <c r="B97" s="250"/>
      <c r="C97" s="249" t="s">
        <v>438</v>
      </c>
      <c r="D97" s="250"/>
      <c r="E97" s="251"/>
      <c r="F97" s="252"/>
      <c r="G97" s="562">
        <f>SUM(G66:G96)</f>
        <v>0</v>
      </c>
    </row>
    <row r="98" spans="1:7" ht="15" thickTop="1">
      <c r="A98" s="261"/>
      <c r="B98" s="240"/>
      <c r="C98" s="263"/>
      <c r="D98" s="258"/>
      <c r="E98" s="264"/>
      <c r="F98" s="265"/>
      <c r="G98" s="269"/>
    </row>
    <row r="99" spans="1:7">
      <c r="A99" s="266"/>
      <c r="B99" s="240" t="s">
        <v>10</v>
      </c>
      <c r="C99" s="241" t="s">
        <v>365</v>
      </c>
      <c r="D99" s="267"/>
      <c r="E99" s="268"/>
      <c r="F99" s="265"/>
      <c r="G99" s="269"/>
    </row>
    <row r="100" spans="1:7">
      <c r="A100" s="266"/>
      <c r="B100" s="240"/>
      <c r="C100" s="271"/>
      <c r="D100" s="267"/>
      <c r="E100" s="268"/>
      <c r="F100" s="234"/>
      <c r="G100" s="254"/>
    </row>
    <row r="101" spans="1:7">
      <c r="A101" s="272"/>
      <c r="B101" s="240" t="s">
        <v>539</v>
      </c>
      <c r="C101" s="274" t="s">
        <v>440</v>
      </c>
      <c r="D101" s="60"/>
      <c r="E101" s="207"/>
      <c r="F101" s="234"/>
      <c r="G101" s="254"/>
    </row>
    <row r="102" spans="1:7">
      <c r="A102" s="272"/>
      <c r="B102" s="240"/>
      <c r="C102" s="274"/>
      <c r="D102" s="60"/>
      <c r="E102" s="207"/>
      <c r="F102" s="234"/>
      <c r="G102" s="254"/>
    </row>
    <row r="103" spans="1:7" ht="26.4">
      <c r="A103" s="272"/>
      <c r="B103" s="279" t="s">
        <v>540</v>
      </c>
      <c r="C103" s="274" t="s">
        <v>442</v>
      </c>
      <c r="D103" s="60"/>
      <c r="E103" s="207"/>
      <c r="F103" s="234"/>
      <c r="G103" s="254"/>
    </row>
    <row r="104" spans="1:7">
      <c r="A104" s="272"/>
      <c r="B104" s="240"/>
      <c r="C104" s="275"/>
      <c r="D104" s="60"/>
      <c r="E104" s="207"/>
      <c r="F104" s="234"/>
      <c r="G104" s="254"/>
    </row>
    <row r="105" spans="1:7" ht="26.4">
      <c r="A105" s="243" t="s">
        <v>221</v>
      </c>
      <c r="B105" s="244" t="s">
        <v>443</v>
      </c>
      <c r="C105" s="275" t="s">
        <v>444</v>
      </c>
      <c r="D105" s="242" t="s">
        <v>384</v>
      </c>
      <c r="E105" s="207">
        <v>27</v>
      </c>
      <c r="F105" s="234">
        <v>0</v>
      </c>
      <c r="G105" s="254">
        <f>F105*E105</f>
        <v>0</v>
      </c>
    </row>
    <row r="106" spans="1:7">
      <c r="A106" s="272"/>
      <c r="B106" s="240"/>
      <c r="C106" s="275"/>
      <c r="D106" s="60"/>
      <c r="E106" s="207"/>
      <c r="F106" s="234"/>
      <c r="G106" s="254"/>
    </row>
    <row r="107" spans="1:7" ht="26.4">
      <c r="A107" s="243" t="s">
        <v>223</v>
      </c>
      <c r="B107" s="244" t="s">
        <v>445</v>
      </c>
      <c r="C107" s="275" t="s">
        <v>446</v>
      </c>
      <c r="D107" s="242" t="s">
        <v>384</v>
      </c>
      <c r="E107" s="242">
        <v>27</v>
      </c>
      <c r="F107" s="234">
        <v>0</v>
      </c>
      <c r="G107" s="254">
        <f t="shared" ref="G107:G113" si="1">F107*E107</f>
        <v>0</v>
      </c>
    </row>
    <row r="108" spans="1:7">
      <c r="A108" s="234"/>
      <c r="B108" s="240"/>
      <c r="C108" s="245"/>
      <c r="D108" s="242"/>
      <c r="E108" s="60"/>
      <c r="F108" s="246"/>
      <c r="G108" s="254"/>
    </row>
    <row r="109" spans="1:7">
      <c r="A109" s="243"/>
      <c r="B109" s="240" t="s">
        <v>439</v>
      </c>
      <c r="C109" s="274" t="s">
        <v>448</v>
      </c>
      <c r="D109" s="60"/>
      <c r="E109" s="207"/>
      <c r="F109" s="246"/>
      <c r="G109" s="254"/>
    </row>
    <row r="110" spans="1:7">
      <c r="A110" s="243"/>
      <c r="B110" s="240"/>
      <c r="C110" s="274"/>
      <c r="D110" s="60"/>
      <c r="E110" s="207"/>
      <c r="F110" s="246"/>
      <c r="G110" s="254"/>
    </row>
    <row r="111" spans="1:7">
      <c r="A111" s="243"/>
      <c r="B111" s="240" t="s">
        <v>541</v>
      </c>
      <c r="C111" s="274" t="s">
        <v>450</v>
      </c>
      <c r="D111" s="60"/>
      <c r="E111" s="207"/>
      <c r="F111" s="246"/>
      <c r="G111" s="254"/>
    </row>
    <row r="112" spans="1:7">
      <c r="A112" s="243"/>
      <c r="B112" s="240"/>
      <c r="C112" s="274"/>
      <c r="D112" s="60"/>
      <c r="E112" s="207"/>
      <c r="F112" s="234"/>
      <c r="G112" s="254"/>
    </row>
    <row r="113" spans="1:7" ht="39.6">
      <c r="A113" s="243" t="s">
        <v>232</v>
      </c>
      <c r="B113" s="244" t="s">
        <v>542</v>
      </c>
      <c r="C113" s="275" t="s">
        <v>543</v>
      </c>
      <c r="D113" s="60" t="s">
        <v>544</v>
      </c>
      <c r="E113" s="207">
        <v>20</v>
      </c>
      <c r="F113" s="234">
        <v>0</v>
      </c>
      <c r="G113" s="254">
        <f t="shared" si="1"/>
        <v>0</v>
      </c>
    </row>
    <row r="114" spans="1:7">
      <c r="A114" s="272"/>
      <c r="B114" s="240"/>
      <c r="C114" s="275"/>
      <c r="D114" s="60"/>
      <c r="E114" s="207"/>
      <c r="F114" s="234"/>
      <c r="G114" s="254"/>
    </row>
    <row r="115" spans="1:7" ht="15" thickBot="1">
      <c r="A115" s="247"/>
      <c r="B115" s="250"/>
      <c r="C115" s="249" t="s">
        <v>452</v>
      </c>
      <c r="D115" s="250"/>
      <c r="E115" s="251"/>
      <c r="F115" s="252"/>
      <c r="G115" s="562">
        <f>SUM(G100:G113)</f>
        <v>0</v>
      </c>
    </row>
    <row r="116" spans="1:7" ht="15" thickTop="1">
      <c r="A116" s="234"/>
      <c r="B116" s="244"/>
      <c r="C116" s="245"/>
      <c r="D116" s="242"/>
      <c r="E116" s="60"/>
      <c r="F116" s="234"/>
      <c r="G116" s="254"/>
    </row>
    <row r="117" spans="1:7">
      <c r="A117" s="234"/>
      <c r="B117" s="240" t="s">
        <v>18</v>
      </c>
      <c r="C117" s="241" t="s">
        <v>366</v>
      </c>
      <c r="D117" s="242"/>
      <c r="E117" s="60"/>
      <c r="F117" s="234"/>
      <c r="G117" s="254"/>
    </row>
    <row r="118" spans="1:7">
      <c r="A118" s="234"/>
      <c r="B118" s="240"/>
      <c r="C118" s="241"/>
      <c r="D118" s="242"/>
      <c r="E118" s="60"/>
      <c r="F118" s="234"/>
      <c r="G118" s="254"/>
    </row>
    <row r="119" spans="1:7">
      <c r="A119" s="234"/>
      <c r="B119" s="240" t="s">
        <v>453</v>
      </c>
      <c r="C119" s="241" t="s">
        <v>454</v>
      </c>
      <c r="D119" s="242"/>
      <c r="E119" s="60"/>
      <c r="F119" s="234"/>
      <c r="G119" s="254"/>
    </row>
    <row r="120" spans="1:7">
      <c r="A120" s="234"/>
      <c r="B120" s="240"/>
      <c r="C120" s="245"/>
      <c r="D120" s="242"/>
      <c r="E120" s="60"/>
      <c r="F120" s="234"/>
      <c r="G120" s="254"/>
    </row>
    <row r="121" spans="1:7" ht="55.2">
      <c r="A121" s="243" t="s">
        <v>221</v>
      </c>
      <c r="B121" s="244" t="s">
        <v>455</v>
      </c>
      <c r="C121" s="245" t="s">
        <v>983</v>
      </c>
      <c r="D121" s="242" t="s">
        <v>384</v>
      </c>
      <c r="E121" s="60">
        <v>33</v>
      </c>
      <c r="F121" s="234">
        <v>0</v>
      </c>
      <c r="G121" s="254">
        <f>E121*F121</f>
        <v>0</v>
      </c>
    </row>
    <row r="122" spans="1:7">
      <c r="A122" s="243"/>
      <c r="B122" s="240"/>
      <c r="C122" s="245"/>
      <c r="D122" s="242"/>
      <c r="E122" s="60"/>
      <c r="F122" s="234"/>
      <c r="G122" s="254"/>
    </row>
    <row r="123" spans="1:7" ht="55.2">
      <c r="A123" s="243" t="s">
        <v>223</v>
      </c>
      <c r="B123" s="244" t="s">
        <v>455</v>
      </c>
      <c r="C123" s="245" t="s">
        <v>1029</v>
      </c>
      <c r="D123" s="242" t="s">
        <v>384</v>
      </c>
      <c r="E123" s="60">
        <v>26</v>
      </c>
      <c r="F123" s="234">
        <v>0</v>
      </c>
      <c r="G123" s="254">
        <f t="shared" ref="G123:G135" si="2">E123*F123</f>
        <v>0</v>
      </c>
    </row>
    <row r="124" spans="1:7">
      <c r="A124" s="243"/>
      <c r="B124" s="244"/>
      <c r="C124" s="245"/>
      <c r="D124" s="242"/>
      <c r="E124" s="60"/>
      <c r="F124" s="234"/>
      <c r="G124" s="254"/>
    </row>
    <row r="125" spans="1:7" ht="74.400000000000006" customHeight="1">
      <c r="A125" s="243" t="s">
        <v>232</v>
      </c>
      <c r="B125" s="244" t="s">
        <v>456</v>
      </c>
      <c r="C125" s="245" t="s">
        <v>577</v>
      </c>
      <c r="D125" s="242" t="s">
        <v>384</v>
      </c>
      <c r="E125" s="60">
        <v>152</v>
      </c>
      <c r="F125" s="234">
        <v>0</v>
      </c>
      <c r="G125" s="254">
        <f t="shared" si="2"/>
        <v>0</v>
      </c>
    </row>
    <row r="126" spans="1:7">
      <c r="A126" s="243"/>
      <c r="B126" s="240"/>
      <c r="C126" s="245"/>
      <c r="D126" s="242"/>
      <c r="E126" s="60"/>
      <c r="F126" s="234"/>
      <c r="G126" s="254"/>
    </row>
    <row r="127" spans="1:7" ht="55.2">
      <c r="A127" s="243" t="s">
        <v>329</v>
      </c>
      <c r="B127" s="244" t="s">
        <v>578</v>
      </c>
      <c r="C127" s="245" t="s">
        <v>579</v>
      </c>
      <c r="D127" s="242" t="s">
        <v>384</v>
      </c>
      <c r="E127" s="60">
        <v>28</v>
      </c>
      <c r="F127" s="234">
        <v>0</v>
      </c>
      <c r="G127" s="254">
        <f t="shared" si="2"/>
        <v>0</v>
      </c>
    </row>
    <row r="128" spans="1:7">
      <c r="A128" s="243"/>
      <c r="B128" s="240"/>
      <c r="C128" s="245"/>
      <c r="D128" s="242"/>
      <c r="E128" s="60"/>
      <c r="F128" s="234"/>
      <c r="G128" s="254"/>
    </row>
    <row r="129" spans="1:7" ht="68.400000000000006">
      <c r="A129" s="243" t="s">
        <v>392</v>
      </c>
      <c r="B129" s="244" t="s">
        <v>460</v>
      </c>
      <c r="C129" s="245" t="s">
        <v>580</v>
      </c>
      <c r="D129" s="242" t="s">
        <v>384</v>
      </c>
      <c r="E129" s="60">
        <v>16</v>
      </c>
      <c r="F129" s="234">
        <v>0</v>
      </c>
      <c r="G129" s="254">
        <f t="shared" si="2"/>
        <v>0</v>
      </c>
    </row>
    <row r="130" spans="1:7">
      <c r="A130" s="243"/>
      <c r="B130" s="240"/>
      <c r="C130" s="245"/>
      <c r="D130" s="242"/>
      <c r="E130" s="60"/>
      <c r="F130" s="234"/>
      <c r="G130" s="254"/>
    </row>
    <row r="131" spans="1:7">
      <c r="A131" s="234"/>
      <c r="B131" s="240" t="s">
        <v>463</v>
      </c>
      <c r="C131" s="241" t="s">
        <v>464</v>
      </c>
      <c r="D131" s="242"/>
      <c r="E131" s="60"/>
      <c r="F131" s="234"/>
      <c r="G131" s="254"/>
    </row>
    <row r="132" spans="1:7">
      <c r="A132" s="234"/>
      <c r="B132" s="240"/>
      <c r="C132" s="241"/>
      <c r="D132" s="242"/>
      <c r="E132" s="60"/>
      <c r="F132" s="234"/>
      <c r="G132" s="254"/>
    </row>
    <row r="133" spans="1:7" ht="57.6">
      <c r="A133" s="243" t="s">
        <v>399</v>
      </c>
      <c r="B133" s="244" t="s">
        <v>465</v>
      </c>
      <c r="C133" s="245" t="s">
        <v>466</v>
      </c>
      <c r="D133" s="242" t="s">
        <v>467</v>
      </c>
      <c r="E133" s="60">
        <v>4642</v>
      </c>
      <c r="F133" s="234">
        <v>0</v>
      </c>
      <c r="G133" s="254">
        <f t="shared" si="2"/>
        <v>0</v>
      </c>
    </row>
    <row r="134" spans="1:7">
      <c r="A134" s="243"/>
      <c r="B134" s="240"/>
      <c r="C134" s="245"/>
      <c r="D134" s="242"/>
      <c r="E134" s="60"/>
      <c r="F134" s="234"/>
      <c r="G134" s="254"/>
    </row>
    <row r="135" spans="1:7" ht="57.6">
      <c r="A135" s="243" t="s">
        <v>400</v>
      </c>
      <c r="B135" s="244" t="s">
        <v>468</v>
      </c>
      <c r="C135" s="245" t="s">
        <v>469</v>
      </c>
      <c r="D135" s="242" t="s">
        <v>467</v>
      </c>
      <c r="E135" s="60">
        <v>3866</v>
      </c>
      <c r="F135" s="234">
        <v>0</v>
      </c>
      <c r="G135" s="254">
        <f t="shared" si="2"/>
        <v>0</v>
      </c>
    </row>
    <row r="136" spans="1:7">
      <c r="A136" s="234"/>
      <c r="B136" s="240"/>
      <c r="C136" s="245"/>
      <c r="D136" s="242"/>
      <c r="E136" s="60"/>
      <c r="F136" s="265"/>
      <c r="G136" s="254"/>
    </row>
    <row r="137" spans="1:7">
      <c r="A137" s="265"/>
      <c r="B137" s="240" t="s">
        <v>470</v>
      </c>
      <c r="C137" s="241" t="s">
        <v>471</v>
      </c>
      <c r="D137" s="258"/>
      <c r="E137" s="264"/>
      <c r="F137" s="234"/>
      <c r="G137" s="254"/>
    </row>
    <row r="138" spans="1:7">
      <c r="A138" s="234"/>
      <c r="B138" s="240"/>
      <c r="C138" s="245"/>
      <c r="D138" s="242"/>
      <c r="E138" s="60"/>
      <c r="F138" s="234"/>
      <c r="G138" s="254"/>
    </row>
    <row r="139" spans="1:7" ht="56.4">
      <c r="A139" s="243" t="s">
        <v>403</v>
      </c>
      <c r="B139" s="244" t="s">
        <v>472</v>
      </c>
      <c r="C139" s="245" t="s">
        <v>975</v>
      </c>
      <c r="D139" s="242" t="s">
        <v>394</v>
      </c>
      <c r="E139" s="60">
        <v>5.7</v>
      </c>
      <c r="F139" s="234">
        <v>0</v>
      </c>
      <c r="G139" s="254">
        <f>E139*F139</f>
        <v>0</v>
      </c>
    </row>
    <row r="140" spans="1:7">
      <c r="A140" s="243"/>
      <c r="B140" s="244"/>
      <c r="C140" s="245"/>
      <c r="D140" s="242"/>
      <c r="E140" s="60"/>
      <c r="F140" s="234"/>
      <c r="G140" s="254"/>
    </row>
    <row r="141" spans="1:7" ht="55.2">
      <c r="A141" s="243" t="s">
        <v>404</v>
      </c>
      <c r="B141" s="244" t="s">
        <v>548</v>
      </c>
      <c r="C141" s="245" t="s">
        <v>984</v>
      </c>
      <c r="D141" s="242" t="s">
        <v>394</v>
      </c>
      <c r="E141" s="60">
        <v>53</v>
      </c>
      <c r="F141" s="234">
        <v>0</v>
      </c>
      <c r="G141" s="254">
        <f t="shared" ref="G141:G151" si="3">E141*F141</f>
        <v>0</v>
      </c>
    </row>
    <row r="142" spans="1:7">
      <c r="A142" s="243"/>
      <c r="B142" s="240"/>
      <c r="C142" s="245"/>
      <c r="D142" s="242"/>
      <c r="E142" s="60"/>
      <c r="F142" s="234"/>
      <c r="G142" s="254"/>
    </row>
    <row r="143" spans="1:7" ht="69.599999999999994">
      <c r="A143" s="243" t="s">
        <v>407</v>
      </c>
      <c r="B143" s="244" t="s">
        <v>550</v>
      </c>
      <c r="C143" s="245" t="s">
        <v>551</v>
      </c>
      <c r="D143" s="242" t="s">
        <v>394</v>
      </c>
      <c r="E143" s="60">
        <v>29</v>
      </c>
      <c r="F143" s="234">
        <v>0</v>
      </c>
      <c r="G143" s="254">
        <f t="shared" si="3"/>
        <v>0</v>
      </c>
    </row>
    <row r="144" spans="1:7">
      <c r="A144" s="243"/>
      <c r="B144" s="244"/>
      <c r="C144" s="245"/>
      <c r="D144" s="242"/>
      <c r="E144" s="60"/>
      <c r="F144" s="234"/>
      <c r="G144" s="254"/>
    </row>
    <row r="145" spans="1:7" ht="69.599999999999994">
      <c r="A145" s="243" t="s">
        <v>409</v>
      </c>
      <c r="B145" s="244" t="s">
        <v>550</v>
      </c>
      <c r="C145" s="245" t="s">
        <v>552</v>
      </c>
      <c r="D145" s="242" t="s">
        <v>394</v>
      </c>
      <c r="E145" s="60">
        <v>3.5</v>
      </c>
      <c r="F145" s="234">
        <v>0</v>
      </c>
      <c r="G145" s="254">
        <f t="shared" si="3"/>
        <v>0</v>
      </c>
    </row>
    <row r="146" spans="1:7">
      <c r="A146" s="234"/>
      <c r="B146" s="240"/>
      <c r="C146" s="245"/>
      <c r="D146" s="242"/>
      <c r="E146" s="60"/>
      <c r="F146" s="234"/>
      <c r="G146" s="254"/>
    </row>
    <row r="147" spans="1:7" ht="84">
      <c r="A147" s="243" t="s">
        <v>411</v>
      </c>
      <c r="B147" s="244" t="s">
        <v>473</v>
      </c>
      <c r="C147" s="245" t="s">
        <v>553</v>
      </c>
      <c r="D147" s="242" t="s">
        <v>394</v>
      </c>
      <c r="E147" s="60">
        <v>49</v>
      </c>
      <c r="F147" s="234">
        <v>0</v>
      </c>
      <c r="G147" s="254">
        <f t="shared" si="3"/>
        <v>0</v>
      </c>
    </row>
    <row r="148" spans="1:7">
      <c r="A148" s="234"/>
      <c r="B148" s="240"/>
      <c r="C148" s="245"/>
      <c r="D148" s="242"/>
      <c r="E148" s="60"/>
      <c r="F148" s="277"/>
      <c r="G148" s="254"/>
    </row>
    <row r="149" spans="1:7" ht="84">
      <c r="A149" s="243" t="s">
        <v>484</v>
      </c>
      <c r="B149" s="244" t="s">
        <v>475</v>
      </c>
      <c r="C149" s="245" t="s">
        <v>554</v>
      </c>
      <c r="D149" s="242" t="s">
        <v>394</v>
      </c>
      <c r="E149" s="60">
        <v>13</v>
      </c>
      <c r="F149" s="234">
        <v>0</v>
      </c>
      <c r="G149" s="254">
        <f t="shared" si="3"/>
        <v>0</v>
      </c>
    </row>
    <row r="150" spans="1:7">
      <c r="A150" s="243"/>
      <c r="B150" s="240"/>
      <c r="C150" s="245"/>
      <c r="D150" s="242"/>
      <c r="E150" s="60"/>
      <c r="F150" s="277"/>
      <c r="G150" s="254"/>
    </row>
    <row r="151" spans="1:7" ht="98.4">
      <c r="A151" s="243" t="s">
        <v>487</v>
      </c>
      <c r="B151" s="244" t="s">
        <v>477</v>
      </c>
      <c r="C151" s="245" t="s">
        <v>555</v>
      </c>
      <c r="D151" s="242" t="s">
        <v>394</v>
      </c>
      <c r="E151" s="60">
        <v>4.5</v>
      </c>
      <c r="F151" s="277">
        <v>0</v>
      </c>
      <c r="G151" s="254">
        <f t="shared" si="3"/>
        <v>0</v>
      </c>
    </row>
    <row r="152" spans="1:7">
      <c r="A152" s="243"/>
      <c r="B152" s="244"/>
      <c r="C152" s="245"/>
      <c r="D152" s="242"/>
      <c r="E152" s="60"/>
      <c r="F152" s="277"/>
      <c r="G152" s="254"/>
    </row>
    <row r="153" spans="1:7">
      <c r="A153" s="243"/>
      <c r="B153" s="279" t="s">
        <v>556</v>
      </c>
      <c r="C153" s="280" t="s">
        <v>483</v>
      </c>
      <c r="D153" s="242"/>
      <c r="E153" s="60"/>
      <c r="F153" s="277"/>
      <c r="G153" s="254"/>
    </row>
    <row r="154" spans="1:7">
      <c r="A154" s="243"/>
      <c r="B154" s="279"/>
      <c r="C154" s="280"/>
      <c r="D154" s="242"/>
      <c r="E154" s="60"/>
      <c r="F154" s="277"/>
      <c r="G154" s="254"/>
    </row>
    <row r="155" spans="1:7" ht="69.599999999999994">
      <c r="A155" s="243" t="s">
        <v>490</v>
      </c>
      <c r="B155" s="244" t="s">
        <v>485</v>
      </c>
      <c r="C155" s="245" t="s">
        <v>486</v>
      </c>
      <c r="D155" s="242" t="s">
        <v>544</v>
      </c>
      <c r="E155" s="60">
        <v>9</v>
      </c>
      <c r="F155" s="277">
        <v>0</v>
      </c>
      <c r="G155" s="254">
        <f>F155*E155</f>
        <v>0</v>
      </c>
    </row>
    <row r="156" spans="1:7">
      <c r="A156" s="243"/>
      <c r="B156" s="279"/>
      <c r="C156" s="280"/>
      <c r="D156" s="242"/>
      <c r="E156" s="60"/>
      <c r="F156" s="277"/>
      <c r="G156" s="254"/>
    </row>
    <row r="157" spans="1:7" ht="57.6">
      <c r="A157" s="243" t="s">
        <v>495</v>
      </c>
      <c r="B157" s="244" t="s">
        <v>488</v>
      </c>
      <c r="C157" s="245" t="s">
        <v>489</v>
      </c>
      <c r="D157" s="242" t="s">
        <v>9</v>
      </c>
      <c r="E157" s="60">
        <v>2</v>
      </c>
      <c r="F157" s="277">
        <v>0</v>
      </c>
      <c r="G157" s="254">
        <f t="shared" ref="G157:G175" si="4">F157*E157</f>
        <v>0</v>
      </c>
    </row>
    <row r="158" spans="1:7">
      <c r="A158" s="243"/>
      <c r="B158" s="244"/>
      <c r="C158" s="245"/>
      <c r="D158" s="242"/>
      <c r="E158" s="60"/>
      <c r="F158" s="277"/>
      <c r="G158" s="254"/>
    </row>
    <row r="159" spans="1:7">
      <c r="A159" s="243"/>
      <c r="B159" s="279" t="s">
        <v>557</v>
      </c>
      <c r="C159" s="280" t="s">
        <v>492</v>
      </c>
      <c r="D159" s="242"/>
      <c r="E159" s="60"/>
      <c r="F159" s="277"/>
      <c r="G159" s="254"/>
    </row>
    <row r="160" spans="1:7">
      <c r="A160" s="243"/>
      <c r="B160" s="279"/>
      <c r="C160" s="280"/>
      <c r="D160" s="242"/>
      <c r="E160" s="60"/>
      <c r="F160" s="277"/>
      <c r="G160" s="254"/>
    </row>
    <row r="161" spans="1:7">
      <c r="A161" s="243"/>
      <c r="B161" s="279" t="s">
        <v>558</v>
      </c>
      <c r="C161" s="280" t="s">
        <v>494</v>
      </c>
      <c r="D161" s="242"/>
      <c r="E161" s="60"/>
      <c r="F161" s="277"/>
      <c r="G161" s="254"/>
    </row>
    <row r="162" spans="1:7">
      <c r="A162" s="243"/>
      <c r="B162" s="279"/>
      <c r="C162" s="280"/>
      <c r="D162" s="242"/>
      <c r="E162" s="60"/>
      <c r="F162" s="277"/>
      <c r="G162" s="254"/>
    </row>
    <row r="163" spans="1:7" ht="28.8">
      <c r="A163" s="243" t="s">
        <v>498</v>
      </c>
      <c r="B163" s="244" t="s">
        <v>496</v>
      </c>
      <c r="C163" s="245" t="s">
        <v>497</v>
      </c>
      <c r="D163" s="242" t="s">
        <v>384</v>
      </c>
      <c r="E163" s="60">
        <v>30.2</v>
      </c>
      <c r="F163" s="277">
        <v>0</v>
      </c>
      <c r="G163" s="254">
        <f t="shared" si="4"/>
        <v>0</v>
      </c>
    </row>
    <row r="164" spans="1:7">
      <c r="A164" s="243"/>
      <c r="B164" s="244"/>
      <c r="C164" s="245"/>
      <c r="D164" s="242"/>
      <c r="E164" s="60"/>
      <c r="F164" s="277"/>
      <c r="G164" s="254"/>
    </row>
    <row r="165" spans="1:7" ht="43.2">
      <c r="A165" s="243" t="s">
        <v>501</v>
      </c>
      <c r="B165" s="244" t="s">
        <v>499</v>
      </c>
      <c r="C165" s="245" t="s">
        <v>500</v>
      </c>
      <c r="D165" s="242" t="s">
        <v>384</v>
      </c>
      <c r="E165" s="60">
        <v>30.2</v>
      </c>
      <c r="F165" s="277">
        <v>0</v>
      </c>
      <c r="G165" s="254">
        <f t="shared" si="4"/>
        <v>0</v>
      </c>
    </row>
    <row r="166" spans="1:7">
      <c r="A166" s="243"/>
      <c r="B166" s="244"/>
      <c r="C166" s="299"/>
      <c r="D166" s="242"/>
      <c r="E166" s="60"/>
      <c r="F166" s="277"/>
      <c r="G166" s="254"/>
    </row>
    <row r="167" spans="1:7" ht="57.6">
      <c r="A167" s="243" t="s">
        <v>504</v>
      </c>
      <c r="B167" s="244" t="s">
        <v>502</v>
      </c>
      <c r="C167" s="245" t="s">
        <v>503</v>
      </c>
      <c r="D167" s="242" t="s">
        <v>384</v>
      </c>
      <c r="E167" s="60">
        <v>30.2</v>
      </c>
      <c r="F167" s="277">
        <v>0</v>
      </c>
      <c r="G167" s="254">
        <f t="shared" si="4"/>
        <v>0</v>
      </c>
    </row>
    <row r="168" spans="1:7">
      <c r="A168" s="243"/>
      <c r="B168" s="244"/>
      <c r="C168" s="245"/>
      <c r="D168" s="242"/>
      <c r="E168" s="60"/>
      <c r="F168" s="277"/>
      <c r="G168" s="254"/>
    </row>
    <row r="169" spans="1:7" ht="56.4">
      <c r="A169" s="243" t="s">
        <v>507</v>
      </c>
      <c r="B169" s="244" t="s">
        <v>505</v>
      </c>
      <c r="C169" s="245" t="s">
        <v>506</v>
      </c>
      <c r="D169" s="242" t="s">
        <v>384</v>
      </c>
      <c r="E169" s="60">
        <v>30.2</v>
      </c>
      <c r="F169" s="277">
        <v>0</v>
      </c>
      <c r="G169" s="254">
        <f t="shared" si="4"/>
        <v>0</v>
      </c>
    </row>
    <row r="170" spans="1:7">
      <c r="A170" s="243"/>
      <c r="B170" s="244"/>
      <c r="C170" s="245"/>
      <c r="D170" s="242"/>
      <c r="E170" s="60"/>
      <c r="F170" s="277"/>
      <c r="G170" s="254"/>
    </row>
    <row r="171" spans="1:7" ht="69.599999999999994">
      <c r="A171" s="243" t="s">
        <v>509</v>
      </c>
      <c r="B171" s="244" t="s">
        <v>508</v>
      </c>
      <c r="C171" s="245" t="s">
        <v>985</v>
      </c>
      <c r="D171" s="242" t="s">
        <v>384</v>
      </c>
      <c r="E171" s="60">
        <v>115</v>
      </c>
      <c r="F171" s="277">
        <v>0</v>
      </c>
      <c r="G171" s="254">
        <f t="shared" si="4"/>
        <v>0</v>
      </c>
    </row>
    <row r="172" spans="1:7">
      <c r="A172" s="243"/>
      <c r="B172" s="244"/>
      <c r="C172" s="245"/>
      <c r="D172" s="242"/>
      <c r="E172" s="60"/>
      <c r="F172" s="277"/>
      <c r="G172" s="254"/>
    </row>
    <row r="173" spans="1:7" ht="40.799999999999997">
      <c r="A173" s="300" t="s">
        <v>561</v>
      </c>
      <c r="B173" s="244" t="s">
        <v>562</v>
      </c>
      <c r="C173" s="245" t="s">
        <v>563</v>
      </c>
      <c r="D173" s="242" t="s">
        <v>544</v>
      </c>
      <c r="E173" s="60">
        <v>15.8</v>
      </c>
      <c r="F173" s="277">
        <v>0</v>
      </c>
      <c r="G173" s="254">
        <f t="shared" si="4"/>
        <v>0</v>
      </c>
    </row>
    <row r="174" spans="1:7">
      <c r="A174" s="300"/>
      <c r="B174" s="244"/>
      <c r="C174" s="245"/>
      <c r="D174" s="242"/>
      <c r="E174" s="60"/>
      <c r="F174" s="277"/>
      <c r="G174" s="254"/>
    </row>
    <row r="175" spans="1:7" ht="86.4">
      <c r="A175" s="300" t="s">
        <v>581</v>
      </c>
      <c r="B175" s="244" t="s">
        <v>562</v>
      </c>
      <c r="C175" s="245" t="s">
        <v>564</v>
      </c>
      <c r="D175" s="242" t="s">
        <v>384</v>
      </c>
      <c r="E175" s="60">
        <v>1</v>
      </c>
      <c r="F175" s="277">
        <v>0</v>
      </c>
      <c r="G175" s="254">
        <f t="shared" si="4"/>
        <v>0</v>
      </c>
    </row>
    <row r="176" spans="1:7">
      <c r="A176" s="234"/>
      <c r="B176" s="240"/>
      <c r="C176" s="245"/>
      <c r="D176" s="242"/>
      <c r="E176" s="60"/>
      <c r="F176" s="234"/>
      <c r="G176" s="254"/>
    </row>
    <row r="177" spans="1:7" ht="27" thickBot="1">
      <c r="A177" s="247"/>
      <c r="B177" s="250"/>
      <c r="C177" s="249" t="s">
        <v>511</v>
      </c>
      <c r="D177" s="250"/>
      <c r="E177" s="251"/>
      <c r="F177" s="251"/>
      <c r="G177" s="562">
        <f>SUM(G121:G175)</f>
        <v>0</v>
      </c>
    </row>
    <row r="178" spans="1:7" ht="15" thickTop="1">
      <c r="A178" s="234"/>
      <c r="B178" s="240"/>
      <c r="C178" s="263"/>
      <c r="D178" s="281"/>
      <c r="E178" s="282"/>
      <c r="F178" s="234"/>
      <c r="G178" s="254"/>
    </row>
    <row r="179" spans="1:7">
      <c r="A179" s="234"/>
      <c r="B179" s="240" t="s">
        <v>22</v>
      </c>
      <c r="C179" s="241" t="s">
        <v>367</v>
      </c>
      <c r="D179" s="242"/>
      <c r="E179" s="60"/>
      <c r="F179" s="234"/>
      <c r="G179" s="254"/>
    </row>
    <row r="180" spans="1:7">
      <c r="A180" s="234"/>
      <c r="B180" s="240"/>
      <c r="C180" s="241"/>
      <c r="D180" s="242"/>
      <c r="E180" s="60"/>
      <c r="F180" s="234"/>
      <c r="G180" s="254"/>
    </row>
    <row r="181" spans="1:7">
      <c r="A181" s="234"/>
      <c r="B181" s="240" t="s">
        <v>565</v>
      </c>
      <c r="C181" s="241" t="s">
        <v>513</v>
      </c>
      <c r="D181" s="242"/>
      <c r="E181" s="60"/>
      <c r="F181" s="234"/>
      <c r="G181" s="254"/>
    </row>
    <row r="182" spans="1:7">
      <c r="A182" s="234"/>
      <c r="B182" s="240"/>
      <c r="C182" s="245"/>
      <c r="D182" s="242"/>
      <c r="E182" s="60"/>
      <c r="F182" s="234"/>
      <c r="G182" s="254"/>
    </row>
    <row r="183" spans="1:7" ht="39.6">
      <c r="A183" s="243" t="s">
        <v>221</v>
      </c>
      <c r="B183" s="244" t="s">
        <v>514</v>
      </c>
      <c r="C183" s="275" t="s">
        <v>566</v>
      </c>
      <c r="D183" s="242" t="s">
        <v>544</v>
      </c>
      <c r="E183" s="62">
        <v>35.200000000000003</v>
      </c>
      <c r="F183" s="234">
        <v>0</v>
      </c>
      <c r="G183" s="254">
        <f>E183*F183</f>
        <v>0</v>
      </c>
    </row>
    <row r="184" spans="1:7">
      <c r="A184" s="234"/>
      <c r="B184" s="240"/>
      <c r="C184" s="245"/>
      <c r="D184" s="242"/>
      <c r="E184" s="62"/>
      <c r="F184" s="234"/>
      <c r="G184" s="254"/>
    </row>
    <row r="185" spans="1:7" ht="15" thickBot="1">
      <c r="A185" s="247"/>
      <c r="B185" s="250"/>
      <c r="C185" s="249" t="s">
        <v>515</v>
      </c>
      <c r="D185" s="250"/>
      <c r="E185" s="251"/>
      <c r="F185" s="252"/>
      <c r="G185" s="562">
        <f>SUM(G183:G184)</f>
        <v>0</v>
      </c>
    </row>
    <row r="186" spans="1:7" ht="15" thickTop="1">
      <c r="A186" s="234"/>
      <c r="B186" s="240"/>
      <c r="C186" s="263"/>
      <c r="D186" s="281"/>
      <c r="E186" s="282"/>
      <c r="F186" s="234"/>
      <c r="G186" s="254"/>
    </row>
    <row r="187" spans="1:7">
      <c r="A187" s="234"/>
      <c r="B187" s="240" t="s">
        <v>26</v>
      </c>
      <c r="C187" s="241" t="s">
        <v>368</v>
      </c>
      <c r="D187" s="242"/>
      <c r="E187" s="60"/>
      <c r="F187" s="234"/>
      <c r="G187" s="254"/>
    </row>
    <row r="188" spans="1:7">
      <c r="A188" s="234"/>
      <c r="B188" s="240"/>
      <c r="C188" s="241"/>
      <c r="D188" s="242"/>
      <c r="E188" s="60"/>
      <c r="F188" s="234"/>
      <c r="G188" s="254"/>
    </row>
    <row r="189" spans="1:7">
      <c r="A189" s="234"/>
      <c r="B189" s="240" t="s">
        <v>567</v>
      </c>
      <c r="C189" s="241" t="s">
        <v>568</v>
      </c>
      <c r="D189" s="242"/>
      <c r="E189" s="60"/>
      <c r="F189" s="234"/>
      <c r="G189" s="254"/>
    </row>
    <row r="190" spans="1:7">
      <c r="A190" s="234"/>
      <c r="B190" s="244"/>
      <c r="C190" s="256"/>
      <c r="D190" s="242"/>
      <c r="E190" s="62"/>
      <c r="F190" s="234"/>
      <c r="G190" s="254"/>
    </row>
    <row r="191" spans="1:7" ht="39.6">
      <c r="A191" s="656" t="s">
        <v>221</v>
      </c>
      <c r="B191" s="633" t="s">
        <v>572</v>
      </c>
      <c r="C191" s="657" t="s">
        <v>1038</v>
      </c>
      <c r="D191" s="635" t="s">
        <v>713</v>
      </c>
      <c r="E191" s="658">
        <v>1</v>
      </c>
      <c r="F191" s="655">
        <v>0</v>
      </c>
      <c r="G191" s="659">
        <f>F191*E191</f>
        <v>0</v>
      </c>
    </row>
    <row r="192" spans="1:7">
      <c r="A192" s="243"/>
      <c r="B192" s="244"/>
      <c r="C192" s="245"/>
      <c r="D192" s="242"/>
      <c r="E192" s="62"/>
      <c r="F192" s="234"/>
      <c r="G192" s="254"/>
    </row>
    <row r="193" spans="1:7" ht="28.8">
      <c r="A193" s="243" t="s">
        <v>223</v>
      </c>
      <c r="B193" s="244" t="s">
        <v>569</v>
      </c>
      <c r="C193" s="245" t="s">
        <v>582</v>
      </c>
      <c r="D193" s="242" t="s">
        <v>544</v>
      </c>
      <c r="E193" s="62">
        <v>15.8</v>
      </c>
      <c r="F193" s="234">
        <v>0</v>
      </c>
      <c r="G193" s="254">
        <f>F193*E193</f>
        <v>0</v>
      </c>
    </row>
    <row r="194" spans="1:7">
      <c r="A194" s="243"/>
      <c r="B194" s="244"/>
      <c r="C194" s="566"/>
      <c r="D194" s="242"/>
      <c r="E194" s="62"/>
      <c r="F194" s="234"/>
      <c r="G194" s="254"/>
    </row>
    <row r="195" spans="1:7" ht="26.4">
      <c r="A195" s="243" t="s">
        <v>232</v>
      </c>
      <c r="B195" s="244" t="s">
        <v>583</v>
      </c>
      <c r="C195" s="256" t="s">
        <v>584</v>
      </c>
      <c r="D195" s="242" t="s">
        <v>713</v>
      </c>
      <c r="E195" s="62">
        <v>1</v>
      </c>
      <c r="F195" s="234">
        <v>0</v>
      </c>
      <c r="G195" s="254">
        <f>F195*E195</f>
        <v>0</v>
      </c>
    </row>
    <row r="196" spans="1:7">
      <c r="A196" s="234"/>
      <c r="B196" s="240"/>
      <c r="C196" s="241"/>
      <c r="D196" s="242"/>
      <c r="E196" s="62"/>
      <c r="F196" s="234"/>
      <c r="G196" s="254"/>
    </row>
    <row r="197" spans="1:7" ht="26.4">
      <c r="A197" s="234"/>
      <c r="B197" s="240" t="s">
        <v>571</v>
      </c>
      <c r="C197" s="241" t="s">
        <v>523</v>
      </c>
      <c r="D197" s="242"/>
      <c r="E197" s="62"/>
      <c r="F197" s="234"/>
      <c r="G197" s="254"/>
    </row>
    <row r="198" spans="1:7">
      <c r="A198" s="234"/>
      <c r="B198" s="240"/>
      <c r="C198" s="245"/>
      <c r="D198" s="242"/>
      <c r="E198" s="62"/>
      <c r="F198" s="234"/>
      <c r="G198" s="254"/>
    </row>
    <row r="199" spans="1:7">
      <c r="A199" s="243" t="s">
        <v>329</v>
      </c>
      <c r="B199" s="244" t="s">
        <v>134</v>
      </c>
      <c r="C199" s="245" t="s">
        <v>135</v>
      </c>
      <c r="D199" s="242" t="s">
        <v>524</v>
      </c>
      <c r="E199" s="62">
        <v>32</v>
      </c>
      <c r="F199" s="234">
        <v>0</v>
      </c>
      <c r="G199" s="254">
        <f>E199*F199</f>
        <v>0</v>
      </c>
    </row>
    <row r="200" spans="1:7">
      <c r="A200" s="243"/>
      <c r="B200" s="240"/>
      <c r="C200" s="245"/>
      <c r="D200" s="242"/>
      <c r="E200" s="62"/>
      <c r="F200" s="234"/>
      <c r="G200" s="254"/>
    </row>
    <row r="201" spans="1:7">
      <c r="A201" s="243" t="s">
        <v>392</v>
      </c>
      <c r="B201" s="244" t="s">
        <v>137</v>
      </c>
      <c r="C201" s="245" t="s">
        <v>979</v>
      </c>
      <c r="D201" s="242" t="s">
        <v>524</v>
      </c>
      <c r="E201" s="62">
        <v>16</v>
      </c>
      <c r="F201" s="234">
        <v>0</v>
      </c>
      <c r="G201" s="254">
        <f>E201*F201</f>
        <v>0</v>
      </c>
    </row>
    <row r="202" spans="1:7">
      <c r="A202" s="234"/>
      <c r="B202" s="240"/>
      <c r="C202" s="245"/>
      <c r="D202" s="242"/>
      <c r="E202" s="62"/>
      <c r="F202" s="234"/>
      <c r="G202" s="254"/>
    </row>
    <row r="203" spans="1:7" ht="30.6" customHeight="1">
      <c r="A203" s="243" t="s">
        <v>399</v>
      </c>
      <c r="B203" s="244" t="s">
        <v>139</v>
      </c>
      <c r="C203" s="245" t="s">
        <v>972</v>
      </c>
      <c r="D203" s="242" t="s">
        <v>713</v>
      </c>
      <c r="E203" s="62">
        <v>1</v>
      </c>
      <c r="F203" s="234">
        <v>0</v>
      </c>
      <c r="G203" s="254">
        <f>E203*F203</f>
        <v>0</v>
      </c>
    </row>
    <row r="204" spans="1:7">
      <c r="A204" s="243"/>
      <c r="B204" s="299"/>
      <c r="C204" s="276"/>
      <c r="D204" s="242"/>
      <c r="E204" s="62"/>
      <c r="F204" s="234"/>
      <c r="G204" s="254"/>
    </row>
    <row r="205" spans="1:7" ht="15" thickBot="1">
      <c r="A205" s="247"/>
      <c r="B205" s="250"/>
      <c r="C205" s="302" t="s">
        <v>526</v>
      </c>
      <c r="D205" s="250"/>
      <c r="E205" s="251"/>
      <c r="F205" s="252"/>
      <c r="G205" s="562">
        <f>SUM(G186:G204)</f>
        <v>0</v>
      </c>
    </row>
    <row r="206" spans="1:7" ht="15" thickTop="1">
      <c r="E206" s="583"/>
      <c r="G206" s="39"/>
    </row>
    <row r="321" ht="3.75" customHeight="1"/>
    <row r="322" hidden="1"/>
    <row r="323" hidden="1"/>
    <row r="324" hidden="1"/>
    <row r="325" hidden="1"/>
    <row r="326" hidden="1"/>
    <row r="327" hidden="1"/>
    <row r="328" hidden="1"/>
    <row r="329" hidden="1"/>
    <row r="330" hidden="1"/>
    <row r="331" hidden="1"/>
    <row r="332" hidden="1"/>
  </sheetData>
  <mergeCells count="12">
    <mergeCell ref="C33:D33"/>
    <mergeCell ref="B8:F8"/>
    <mergeCell ref="A2:G2"/>
    <mergeCell ref="B4:F4"/>
    <mergeCell ref="B5:F5"/>
    <mergeCell ref="B6:F6"/>
    <mergeCell ref="B7:F7"/>
    <mergeCell ref="B9:F9"/>
    <mergeCell ref="B10:F10"/>
    <mergeCell ref="B16:F16"/>
    <mergeCell ref="B17:F17"/>
    <mergeCell ref="B18:F18"/>
  </mergeCells>
  <pageMargins left="0.7" right="0.7" top="0.75" bottom="0.75" header="0.3" footer="0.3"/>
  <pageSetup paperSize="9" scale="90" orientation="portrait" r:id="rId1"/>
  <ignoredErrors>
    <ignoredError sqref="B117 A121 A123 A125 A127 A129 A133 A135 A139 A141 A143 A145 A147 A149 A151 A155 A157 A163 A165 A167 A169 A171 A173 A175 B179 A183 B187 A191 A193 A195 A199 A201 A203 A44 A46 A50 A56 B62 A66 A68 A70 A74 A78 A80 A84 A86 A88 A90 A94 B99 A105 A107 A113 A58" numberStoredAsText="1"/>
    <ignoredError sqref="B161 B54 B103 B111"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71"/>
  <sheetViews>
    <sheetView view="pageBreakPreview" topLeftCell="A93" zoomScale="115" zoomScaleNormal="85" zoomScaleSheetLayoutView="115" workbookViewId="0">
      <selection activeCell="B130" sqref="B130"/>
    </sheetView>
  </sheetViews>
  <sheetFormatPr defaultRowHeight="14.4"/>
  <cols>
    <col min="1" max="1" width="6.88671875" customWidth="1"/>
    <col min="2" max="2" width="46.5546875" customWidth="1"/>
    <col min="3" max="3" width="10.44140625" customWidth="1"/>
    <col min="4" max="4" width="5.6640625" customWidth="1"/>
    <col min="5" max="5" width="12.6640625" customWidth="1"/>
    <col min="6" max="6" width="13.33203125" bestFit="1" customWidth="1"/>
  </cols>
  <sheetData>
    <row r="1" spans="1:6">
      <c r="A1" s="310"/>
      <c r="B1" s="311"/>
      <c r="C1" s="312"/>
      <c r="D1" s="312"/>
      <c r="E1" s="312"/>
      <c r="F1" s="312"/>
    </row>
    <row r="2" spans="1:6">
      <c r="A2" s="313"/>
      <c r="B2" s="314"/>
      <c r="C2" s="312"/>
      <c r="D2" s="312"/>
      <c r="E2" s="312"/>
      <c r="F2" s="312"/>
    </row>
    <row r="3" spans="1:6">
      <c r="A3" s="313"/>
      <c r="B3" s="315" t="s">
        <v>347</v>
      </c>
      <c r="C3" s="312"/>
      <c r="D3" s="312"/>
      <c r="E3" s="312"/>
      <c r="F3" s="312"/>
    </row>
    <row r="4" spans="1:6">
      <c r="A4" s="316"/>
      <c r="B4" s="628" t="s">
        <v>684</v>
      </c>
      <c r="C4" s="628"/>
      <c r="D4" s="628"/>
      <c r="E4" s="628"/>
      <c r="F4" s="312"/>
    </row>
    <row r="5" spans="1:6" ht="27.6">
      <c r="A5" s="316"/>
      <c r="B5" s="317" t="s">
        <v>685</v>
      </c>
      <c r="C5" s="312"/>
      <c r="D5" s="312"/>
      <c r="E5" s="312"/>
      <c r="F5" s="312"/>
    </row>
    <row r="6" spans="1:6">
      <c r="A6" s="316"/>
      <c r="B6" s="317"/>
      <c r="C6" s="312"/>
      <c r="D6" s="312"/>
      <c r="E6" s="312"/>
      <c r="F6" s="312"/>
    </row>
    <row r="7" spans="1:6">
      <c r="A7" s="316"/>
      <c r="B7" s="317"/>
      <c r="C7" s="312"/>
      <c r="D7" s="312"/>
      <c r="E7" s="312"/>
      <c r="F7" s="312"/>
    </row>
    <row r="8" spans="1:6">
      <c r="A8" s="316"/>
      <c r="B8" s="315" t="s">
        <v>686</v>
      </c>
      <c r="C8" s="312"/>
      <c r="D8" s="312"/>
      <c r="E8" s="312"/>
      <c r="F8" s="312"/>
    </row>
    <row r="9" spans="1:6">
      <c r="A9" s="316"/>
      <c r="B9" s="318" t="s">
        <v>687</v>
      </c>
      <c r="C9" s="312"/>
      <c r="D9" s="312"/>
      <c r="E9" s="312"/>
      <c r="F9" s="312"/>
    </row>
    <row r="10" spans="1:6">
      <c r="A10" s="316"/>
      <c r="B10" s="317"/>
      <c r="C10" s="312"/>
      <c r="D10" s="312"/>
      <c r="E10" s="312"/>
      <c r="F10" s="312"/>
    </row>
    <row r="11" spans="1:6">
      <c r="A11" s="316"/>
      <c r="B11" s="315" t="s">
        <v>345</v>
      </c>
      <c r="C11" s="312"/>
      <c r="D11" s="312"/>
      <c r="E11" s="312"/>
      <c r="F11" s="312"/>
    </row>
    <row r="12" spans="1:6">
      <c r="A12" s="316"/>
      <c r="B12" s="318" t="s">
        <v>688</v>
      </c>
      <c r="C12" s="312"/>
      <c r="D12" s="312"/>
      <c r="E12" s="312"/>
      <c r="F12" s="312"/>
    </row>
    <row r="13" spans="1:6">
      <c r="A13" s="316"/>
      <c r="B13" s="318" t="s">
        <v>689</v>
      </c>
      <c r="C13" s="312"/>
      <c r="D13" s="312"/>
      <c r="E13" s="312"/>
      <c r="F13" s="312"/>
    </row>
    <row r="14" spans="1:6">
      <c r="A14" s="316"/>
      <c r="B14" s="318"/>
      <c r="C14" s="312"/>
      <c r="D14" s="312"/>
      <c r="E14" s="312"/>
      <c r="F14" s="312"/>
    </row>
    <row r="15" spans="1:6">
      <c r="A15" s="316"/>
      <c r="B15" s="318"/>
      <c r="C15" s="312"/>
      <c r="D15" s="312"/>
      <c r="E15" s="312"/>
      <c r="F15" s="312"/>
    </row>
    <row r="16" spans="1:6" ht="15.6">
      <c r="A16" s="319"/>
      <c r="B16" s="320" t="s">
        <v>362</v>
      </c>
      <c r="C16" s="90"/>
      <c r="D16" s="321"/>
      <c r="E16" s="322" t="str">
        <f>IF(AND(ISNUMBER(#REF!),ISNUMBER(#REF!)),ROUND((#REF!*#REF!/(1-#REF!)+#REF!*#REF!*#REF!)*#REF!*#REF!*#REF!,0)," ")</f>
        <v xml:space="preserve"> </v>
      </c>
      <c r="F16" s="322"/>
    </row>
    <row r="17" spans="1:6" ht="15.6">
      <c r="A17" s="323"/>
      <c r="B17" s="324"/>
      <c r="C17" s="94"/>
      <c r="D17" s="325"/>
      <c r="E17" s="326"/>
      <c r="F17" s="326"/>
    </row>
    <row r="18" spans="1:6">
      <c r="A18" s="327" t="s">
        <v>588</v>
      </c>
      <c r="B18" s="328" t="s">
        <v>690</v>
      </c>
      <c r="C18" s="328"/>
      <c r="D18" s="329"/>
      <c r="E18" s="330" t="str">
        <f>IF(AND(ISNUMBER(#REF!),ISNUMBER(#REF!)),ROUND((#REF!*#REF!/(1-#REF!)+#REF!*#REF!*#REF!)*#REF!*#REF!*#REF!,0)," ")</f>
        <v xml:space="preserve"> </v>
      </c>
      <c r="F18" s="330">
        <f>+F52</f>
        <v>0</v>
      </c>
    </row>
    <row r="19" spans="1:6">
      <c r="A19" s="327" t="s">
        <v>589</v>
      </c>
      <c r="B19" s="328" t="s">
        <v>691</v>
      </c>
      <c r="C19" s="328"/>
      <c r="D19" s="329"/>
      <c r="E19" s="330" t="str">
        <f>IF(AND(ISNUMBER(#REF!),ISNUMBER(#REF!)),ROUND((#REF!*#REF!/(1-#REF!)+#REF!*#REF!*#REF!)*#REF!*#REF!*#REF!,0)," ")</f>
        <v xml:space="preserve"> </v>
      </c>
      <c r="F19" s="330">
        <f>+F63</f>
        <v>0</v>
      </c>
    </row>
    <row r="20" spans="1:6">
      <c r="A20" s="327" t="s">
        <v>590</v>
      </c>
      <c r="B20" s="328" t="s">
        <v>692</v>
      </c>
      <c r="C20" s="328"/>
      <c r="D20" s="329"/>
      <c r="E20" s="330" t="str">
        <f>IF(AND(ISNUMBER(#REF!),ISNUMBER(#REF!)),ROUND((#REF!*#REF!/(1-#REF!)+#REF!*#REF!*#REF!)*#REF!*#REF!*#REF!,0)," ")</f>
        <v xml:space="preserve"> </v>
      </c>
      <c r="F20" s="330">
        <f>+F76</f>
        <v>0</v>
      </c>
    </row>
    <row r="21" spans="1:6">
      <c r="A21" s="327" t="s">
        <v>593</v>
      </c>
      <c r="B21" s="331" t="s">
        <v>693</v>
      </c>
      <c r="C21" s="328"/>
      <c r="D21" s="329"/>
      <c r="E21" s="330"/>
      <c r="F21" s="330">
        <f>+F113</f>
        <v>0</v>
      </c>
    </row>
    <row r="22" spans="1:6">
      <c r="A22" s="327" t="s">
        <v>594</v>
      </c>
      <c r="B22" s="331" t="s">
        <v>694</v>
      </c>
      <c r="C22" s="328"/>
      <c r="D22" s="329"/>
      <c r="E22" s="330"/>
      <c r="F22" s="330">
        <f>+F122</f>
        <v>0</v>
      </c>
    </row>
    <row r="23" spans="1:6">
      <c r="A23" s="327" t="s">
        <v>595</v>
      </c>
      <c r="B23" s="328" t="s">
        <v>695</v>
      </c>
      <c r="C23" s="328"/>
      <c r="D23" s="329"/>
      <c r="E23" s="330"/>
      <c r="F23" s="330">
        <f>+F135</f>
        <v>0</v>
      </c>
    </row>
    <row r="24" spans="1:6">
      <c r="A24" s="327"/>
      <c r="B24" s="328"/>
      <c r="C24" s="328"/>
      <c r="D24" s="329"/>
      <c r="E24" s="330"/>
      <c r="F24" s="330"/>
    </row>
    <row r="25" spans="1:6" ht="17.399999999999999">
      <c r="A25" s="93"/>
      <c r="B25" s="432" t="s">
        <v>696</v>
      </c>
      <c r="C25" s="93"/>
      <c r="D25" s="333"/>
      <c r="E25" s="93"/>
      <c r="F25" s="422">
        <f>SUM(F18:F23)</f>
        <v>0</v>
      </c>
    </row>
    <row r="26" spans="1:6">
      <c r="A26" s="327"/>
      <c r="B26" s="328"/>
      <c r="C26" s="328"/>
      <c r="D26" s="329"/>
      <c r="E26" s="330"/>
      <c r="F26" s="330"/>
    </row>
    <row r="27" spans="1:6">
      <c r="A27" s="319"/>
      <c r="B27" s="90" t="s">
        <v>697</v>
      </c>
      <c r="C27" s="90"/>
      <c r="D27" s="321"/>
      <c r="E27" s="322"/>
      <c r="F27" s="322"/>
    </row>
    <row r="28" spans="1:6" ht="41.4">
      <c r="A28" s="327"/>
      <c r="B28" s="338" t="s">
        <v>698</v>
      </c>
      <c r="C28" s="328"/>
      <c r="D28" s="329"/>
      <c r="E28" s="330"/>
      <c r="F28" s="330"/>
    </row>
    <row r="29" spans="1:6">
      <c r="A29" s="327"/>
      <c r="B29" s="338"/>
      <c r="C29" s="328"/>
      <c r="D29" s="329"/>
      <c r="E29" s="330"/>
      <c r="F29" s="330"/>
    </row>
    <row r="30" spans="1:6">
      <c r="A30" s="339" t="s">
        <v>699</v>
      </c>
      <c r="B30" s="339" t="s">
        <v>700</v>
      </c>
      <c r="C30" s="339" t="s">
        <v>701</v>
      </c>
      <c r="D30" s="339" t="s">
        <v>702</v>
      </c>
      <c r="E30" s="339" t="s">
        <v>703</v>
      </c>
      <c r="F30" s="339" t="s">
        <v>704</v>
      </c>
    </row>
    <row r="31" spans="1:6">
      <c r="A31" s="323"/>
      <c r="B31" s="94"/>
      <c r="C31" s="94"/>
      <c r="D31" s="325"/>
      <c r="E31" s="94" t="str">
        <f>IF(AND(ISNUMBER(#REF!),ISNUMBER(#REF!)),ROUND((#REF!*#REF!+#REF!*#REF!*#REF!)*(1+#REF!)*#REF!*#REF!*#REF!,2)," ")</f>
        <v xml:space="preserve"> </v>
      </c>
      <c r="F31" s="94"/>
    </row>
    <row r="32" spans="1:6">
      <c r="A32" s="340"/>
      <c r="B32" s="341"/>
      <c r="C32" s="342"/>
      <c r="D32" s="343"/>
      <c r="E32" s="344"/>
      <c r="F32" s="344"/>
    </row>
    <row r="33" spans="1:6">
      <c r="A33" s="345" t="s">
        <v>588</v>
      </c>
      <c r="B33" s="328" t="s">
        <v>690</v>
      </c>
      <c r="C33" s="90"/>
      <c r="D33" s="90"/>
      <c r="E33" s="90" t="s">
        <v>705</v>
      </c>
      <c r="F33" s="328"/>
    </row>
    <row r="34" spans="1:6">
      <c r="A34" s="346"/>
      <c r="B34" s="347"/>
      <c r="C34" s="348"/>
      <c r="D34" s="348"/>
      <c r="E34" s="94"/>
      <c r="F34" s="349"/>
    </row>
    <row r="35" spans="1:6">
      <c r="A35" s="69">
        <v>1001</v>
      </c>
      <c r="B35" s="90" t="s">
        <v>706</v>
      </c>
      <c r="C35" s="92">
        <v>200</v>
      </c>
      <c r="D35" s="319" t="s">
        <v>544</v>
      </c>
      <c r="E35" s="90">
        <v>0</v>
      </c>
      <c r="F35" s="90">
        <f>C35*E35</f>
        <v>0</v>
      </c>
    </row>
    <row r="36" spans="1:6">
      <c r="A36" s="69">
        <v>1002</v>
      </c>
      <c r="B36" s="351" t="s">
        <v>707</v>
      </c>
      <c r="C36" s="39">
        <v>250</v>
      </c>
      <c r="D36" s="319" t="s">
        <v>544</v>
      </c>
      <c r="E36" s="90">
        <v>0</v>
      </c>
      <c r="F36" s="90">
        <f t="shared" ref="F36:F50" si="0">C36*E36</f>
        <v>0</v>
      </c>
    </row>
    <row r="37" spans="1:6" ht="27">
      <c r="A37" s="69">
        <v>1003</v>
      </c>
      <c r="B37" s="90" t="s">
        <v>708</v>
      </c>
      <c r="C37" s="92">
        <v>200</v>
      </c>
      <c r="D37" s="319" t="s">
        <v>544</v>
      </c>
      <c r="E37" s="90">
        <v>0</v>
      </c>
      <c r="F37" s="90">
        <f t="shared" si="0"/>
        <v>0</v>
      </c>
    </row>
    <row r="38" spans="1:6" ht="39.6">
      <c r="A38" s="69">
        <v>1004</v>
      </c>
      <c r="B38" s="351" t="s">
        <v>709</v>
      </c>
      <c r="C38" s="92">
        <v>60</v>
      </c>
      <c r="D38" s="319" t="s">
        <v>544</v>
      </c>
      <c r="E38" s="90">
        <v>0</v>
      </c>
      <c r="F38" s="90">
        <f t="shared" si="0"/>
        <v>0</v>
      </c>
    </row>
    <row r="39" spans="1:6" ht="26.4">
      <c r="A39" s="69">
        <v>1005</v>
      </c>
      <c r="B39" s="351" t="s">
        <v>988</v>
      </c>
      <c r="C39" s="92">
        <v>150</v>
      </c>
      <c r="D39" s="319" t="s">
        <v>544</v>
      </c>
      <c r="E39" s="90">
        <v>0</v>
      </c>
      <c r="F39" s="90">
        <f t="shared" si="0"/>
        <v>0</v>
      </c>
    </row>
    <row r="40" spans="1:6" ht="40.200000000000003">
      <c r="A40" s="69">
        <v>1006</v>
      </c>
      <c r="B40" s="90" t="s">
        <v>710</v>
      </c>
      <c r="C40" s="92">
        <v>30</v>
      </c>
      <c r="D40" s="319" t="s">
        <v>544</v>
      </c>
      <c r="E40" s="90">
        <v>0</v>
      </c>
      <c r="F40" s="90">
        <f t="shared" si="0"/>
        <v>0</v>
      </c>
    </row>
    <row r="41" spans="1:6" ht="27">
      <c r="A41" s="69">
        <v>1007</v>
      </c>
      <c r="B41" s="90" t="s">
        <v>711</v>
      </c>
      <c r="C41" s="92">
        <v>220</v>
      </c>
      <c r="D41" s="319" t="s">
        <v>544</v>
      </c>
      <c r="E41" s="90">
        <v>0</v>
      </c>
      <c r="F41" s="90">
        <f t="shared" si="0"/>
        <v>0</v>
      </c>
    </row>
    <row r="42" spans="1:6">
      <c r="A42" s="69">
        <v>1008</v>
      </c>
      <c r="B42" s="90" t="s">
        <v>712</v>
      </c>
      <c r="C42" s="92">
        <v>15</v>
      </c>
      <c r="D42" s="319" t="s">
        <v>9</v>
      </c>
      <c r="E42" s="90">
        <v>0</v>
      </c>
      <c r="F42" s="90">
        <f t="shared" si="0"/>
        <v>0</v>
      </c>
    </row>
    <row r="43" spans="1:6" ht="27">
      <c r="A43" s="69">
        <v>1009</v>
      </c>
      <c r="B43" s="90" t="s">
        <v>989</v>
      </c>
      <c r="C43" s="92">
        <v>1</v>
      </c>
      <c r="D43" s="319" t="s">
        <v>713</v>
      </c>
      <c r="E43" s="90">
        <v>0</v>
      </c>
      <c r="F43" s="90">
        <f t="shared" si="0"/>
        <v>0</v>
      </c>
    </row>
    <row r="44" spans="1:6">
      <c r="A44" s="69">
        <v>1010</v>
      </c>
      <c r="B44" s="90" t="s">
        <v>714</v>
      </c>
      <c r="C44" s="92">
        <v>200</v>
      </c>
      <c r="D44" s="319" t="s">
        <v>544</v>
      </c>
      <c r="E44" s="90">
        <v>0</v>
      </c>
      <c r="F44" s="90">
        <f t="shared" si="0"/>
        <v>0</v>
      </c>
    </row>
    <row r="45" spans="1:6">
      <c r="A45" s="69">
        <v>1011</v>
      </c>
      <c r="B45" s="90" t="s">
        <v>715</v>
      </c>
      <c r="C45" s="92">
        <v>220</v>
      </c>
      <c r="D45" s="319" t="s">
        <v>544</v>
      </c>
      <c r="E45" s="90">
        <v>0</v>
      </c>
      <c r="F45" s="90">
        <f t="shared" si="0"/>
        <v>0</v>
      </c>
    </row>
    <row r="46" spans="1:6" ht="26.4">
      <c r="A46" s="69">
        <v>1012</v>
      </c>
      <c r="B46" s="351" t="s">
        <v>716</v>
      </c>
      <c r="C46" s="92">
        <v>60</v>
      </c>
      <c r="D46" s="319" t="s">
        <v>544</v>
      </c>
      <c r="E46" s="90">
        <v>0</v>
      </c>
      <c r="F46" s="90">
        <f t="shared" si="0"/>
        <v>0</v>
      </c>
    </row>
    <row r="47" spans="1:6" ht="119.4">
      <c r="A47" s="69">
        <v>1013</v>
      </c>
      <c r="B47" s="90" t="s">
        <v>990</v>
      </c>
      <c r="C47" s="92">
        <v>6</v>
      </c>
      <c r="D47" s="319" t="s">
        <v>713</v>
      </c>
      <c r="E47" s="90">
        <v>0</v>
      </c>
      <c r="F47" s="90">
        <f t="shared" si="0"/>
        <v>0</v>
      </c>
    </row>
    <row r="48" spans="1:6" ht="53.4">
      <c r="A48" s="69">
        <v>1014</v>
      </c>
      <c r="B48" s="90" t="s">
        <v>991</v>
      </c>
      <c r="C48" s="92">
        <v>1</v>
      </c>
      <c r="D48" s="319" t="s">
        <v>9</v>
      </c>
      <c r="E48" s="90">
        <v>0</v>
      </c>
      <c r="F48" s="90">
        <f t="shared" si="0"/>
        <v>0</v>
      </c>
    </row>
    <row r="49" spans="1:6" ht="27">
      <c r="A49" s="69">
        <v>1015</v>
      </c>
      <c r="B49" s="90" t="s">
        <v>992</v>
      </c>
      <c r="C49" s="92">
        <v>2</v>
      </c>
      <c r="D49" s="319" t="s">
        <v>21</v>
      </c>
      <c r="E49" s="90">
        <v>0</v>
      </c>
      <c r="F49" s="90">
        <f t="shared" si="0"/>
        <v>0</v>
      </c>
    </row>
    <row r="50" spans="1:6" ht="27">
      <c r="A50" s="69">
        <v>1016</v>
      </c>
      <c r="B50" s="90" t="s">
        <v>993</v>
      </c>
      <c r="C50" s="92">
        <v>7</v>
      </c>
      <c r="D50" s="319" t="s">
        <v>9</v>
      </c>
      <c r="E50" s="90">
        <v>0</v>
      </c>
      <c r="F50" s="90">
        <f t="shared" si="0"/>
        <v>0</v>
      </c>
    </row>
    <row r="51" spans="1:6">
      <c r="A51" s="423"/>
      <c r="B51" s="94"/>
      <c r="C51" s="352"/>
      <c r="D51" s="323"/>
      <c r="E51" s="94"/>
      <c r="F51" s="94"/>
    </row>
    <row r="52" spans="1:6">
      <c r="A52" s="69"/>
      <c r="B52" s="349"/>
      <c r="C52" s="328"/>
      <c r="D52" s="568"/>
      <c r="E52" s="91" t="s">
        <v>369</v>
      </c>
      <c r="F52" s="330">
        <f>SUM(F35:F50)</f>
        <v>0</v>
      </c>
    </row>
    <row r="53" spans="1:6">
      <c r="A53" s="424"/>
      <c r="B53" s="341"/>
      <c r="C53" s="342"/>
      <c r="D53" s="569"/>
      <c r="E53" s="344"/>
      <c r="F53" s="344"/>
    </row>
    <row r="54" spans="1:6">
      <c r="A54" s="425" t="s">
        <v>589</v>
      </c>
      <c r="B54" s="328" t="s">
        <v>691</v>
      </c>
      <c r="C54" s="90"/>
      <c r="D54" s="319"/>
      <c r="E54" s="90" t="s">
        <v>705</v>
      </c>
      <c r="F54" s="328"/>
    </row>
    <row r="55" spans="1:6">
      <c r="A55" s="426"/>
      <c r="B55" s="90" t="s">
        <v>717</v>
      </c>
      <c r="C55" s="92"/>
      <c r="D55" s="319"/>
      <c r="E55" s="353"/>
      <c r="F55" s="353"/>
    </row>
    <row r="56" spans="1:6">
      <c r="A56" s="427"/>
      <c r="B56" s="94"/>
      <c r="C56" s="352"/>
      <c r="D56" s="323"/>
      <c r="E56" s="354"/>
      <c r="F56" s="354"/>
    </row>
    <row r="57" spans="1:6">
      <c r="A57" s="69">
        <v>2001</v>
      </c>
      <c r="B57" s="90" t="s">
        <v>994</v>
      </c>
      <c r="C57" s="92">
        <v>250</v>
      </c>
      <c r="D57" s="319" t="s">
        <v>544</v>
      </c>
      <c r="E57" s="90">
        <v>0</v>
      </c>
      <c r="F57" s="90">
        <f t="shared" ref="F57:F61" si="1">C57*E57</f>
        <v>0</v>
      </c>
    </row>
    <row r="58" spans="1:6" ht="40.200000000000003">
      <c r="A58" s="69">
        <v>2002</v>
      </c>
      <c r="B58" s="321" t="s">
        <v>718</v>
      </c>
      <c r="C58" s="92">
        <v>2</v>
      </c>
      <c r="D58" s="319" t="s">
        <v>713</v>
      </c>
      <c r="E58" s="90">
        <v>0</v>
      </c>
      <c r="F58" s="90">
        <f t="shared" si="1"/>
        <v>0</v>
      </c>
    </row>
    <row r="59" spans="1:6" ht="27">
      <c r="A59" s="69">
        <v>2003</v>
      </c>
      <c r="B59" s="90" t="s">
        <v>719</v>
      </c>
      <c r="C59" s="92">
        <v>16</v>
      </c>
      <c r="D59" s="319" t="s">
        <v>9</v>
      </c>
      <c r="E59" s="90">
        <v>0</v>
      </c>
      <c r="F59" s="90">
        <f t="shared" si="1"/>
        <v>0</v>
      </c>
    </row>
    <row r="60" spans="1:6" ht="27">
      <c r="A60" s="69">
        <v>2004</v>
      </c>
      <c r="B60" s="355" t="s">
        <v>720</v>
      </c>
      <c r="C60" s="92">
        <v>90</v>
      </c>
      <c r="D60" s="319" t="s">
        <v>544</v>
      </c>
      <c r="E60" s="90">
        <v>0</v>
      </c>
      <c r="F60" s="90">
        <f t="shared" si="1"/>
        <v>0</v>
      </c>
    </row>
    <row r="61" spans="1:6" ht="40.950000000000003" customHeight="1">
      <c r="A61" s="69">
        <v>2005</v>
      </c>
      <c r="B61" s="286" t="s">
        <v>995</v>
      </c>
      <c r="C61" s="92">
        <v>7</v>
      </c>
      <c r="D61" s="319" t="s">
        <v>713</v>
      </c>
      <c r="E61" s="90">
        <v>0</v>
      </c>
      <c r="F61" s="90">
        <f t="shared" si="1"/>
        <v>0</v>
      </c>
    </row>
    <row r="62" spans="1:6">
      <c r="A62" s="69"/>
      <c r="B62" s="90"/>
      <c r="C62" s="352"/>
      <c r="D62" s="319"/>
      <c r="E62" s="90"/>
      <c r="F62" s="90"/>
    </row>
    <row r="63" spans="1:6">
      <c r="A63" s="69"/>
      <c r="B63" s="349"/>
      <c r="C63" s="349"/>
      <c r="D63" s="568"/>
      <c r="E63" s="91" t="s">
        <v>369</v>
      </c>
      <c r="F63" s="330">
        <f>SUM(F57:F61)</f>
        <v>0</v>
      </c>
    </row>
    <row r="64" spans="1:6">
      <c r="A64" s="69"/>
      <c r="B64" s="349"/>
      <c r="C64" s="90"/>
      <c r="D64" s="568"/>
      <c r="E64" s="91"/>
      <c r="F64" s="330"/>
    </row>
    <row r="65" spans="1:6">
      <c r="A65" s="425" t="s">
        <v>590</v>
      </c>
      <c r="B65" s="328" t="s">
        <v>692</v>
      </c>
      <c r="C65" s="90"/>
      <c r="D65" s="319"/>
      <c r="E65" s="90" t="s">
        <v>705</v>
      </c>
      <c r="F65" s="328"/>
    </row>
    <row r="66" spans="1:6">
      <c r="A66" s="426"/>
      <c r="B66" s="90" t="s">
        <v>721</v>
      </c>
      <c r="C66" s="92"/>
      <c r="D66" s="319"/>
      <c r="E66" s="353"/>
      <c r="F66" s="353"/>
    </row>
    <row r="67" spans="1:6">
      <c r="A67" s="427"/>
      <c r="B67" s="94"/>
      <c r="C67" s="352"/>
      <c r="D67" s="323"/>
      <c r="E67" s="354"/>
      <c r="F67" s="354"/>
    </row>
    <row r="68" spans="1:6" ht="79.8">
      <c r="A68" s="69">
        <v>3001</v>
      </c>
      <c r="B68" s="90" t="s">
        <v>996</v>
      </c>
      <c r="C68" s="92">
        <v>7</v>
      </c>
      <c r="D68" s="319" t="s">
        <v>9</v>
      </c>
      <c r="E68" s="90">
        <v>0</v>
      </c>
      <c r="F68" s="90">
        <f t="shared" ref="F68:F74" si="2">C68*E68</f>
        <v>0</v>
      </c>
    </row>
    <row r="69" spans="1:6" ht="145.19999999999999">
      <c r="A69" s="69">
        <v>3002</v>
      </c>
      <c r="B69" s="351" t="s">
        <v>722</v>
      </c>
      <c r="C69" s="92">
        <v>5</v>
      </c>
      <c r="D69" s="319" t="s">
        <v>9</v>
      </c>
      <c r="E69" s="90">
        <v>0</v>
      </c>
      <c r="F69" s="90">
        <f t="shared" si="2"/>
        <v>0</v>
      </c>
    </row>
    <row r="70" spans="1:6" ht="145.19999999999999">
      <c r="A70" s="69">
        <v>3003</v>
      </c>
      <c r="B70" s="351" t="s">
        <v>723</v>
      </c>
      <c r="C70" s="92">
        <v>2</v>
      </c>
      <c r="D70" s="319" t="s">
        <v>9</v>
      </c>
      <c r="E70" s="90">
        <v>0</v>
      </c>
      <c r="F70" s="90">
        <f t="shared" si="2"/>
        <v>0</v>
      </c>
    </row>
    <row r="71" spans="1:6" ht="26.4">
      <c r="A71" s="69">
        <v>3004</v>
      </c>
      <c r="B71" s="286" t="s">
        <v>724</v>
      </c>
      <c r="C71" s="92">
        <v>7</v>
      </c>
      <c r="D71" s="319" t="s">
        <v>9</v>
      </c>
      <c r="E71" s="90">
        <v>0</v>
      </c>
      <c r="F71" s="90">
        <f t="shared" si="2"/>
        <v>0</v>
      </c>
    </row>
    <row r="72" spans="1:6" ht="26.4">
      <c r="A72" s="69">
        <v>3005</v>
      </c>
      <c r="B72" s="286" t="s">
        <v>725</v>
      </c>
      <c r="C72" s="92">
        <v>7</v>
      </c>
      <c r="D72" s="319" t="s">
        <v>9</v>
      </c>
      <c r="E72" s="90">
        <v>0</v>
      </c>
      <c r="F72" s="90">
        <f t="shared" si="2"/>
        <v>0</v>
      </c>
    </row>
    <row r="73" spans="1:6" ht="27">
      <c r="A73" s="69">
        <v>3006</v>
      </c>
      <c r="B73" s="321" t="s">
        <v>997</v>
      </c>
      <c r="C73" s="92">
        <v>5</v>
      </c>
      <c r="D73" s="319" t="s">
        <v>713</v>
      </c>
      <c r="E73" s="90">
        <v>0</v>
      </c>
      <c r="F73" s="90">
        <f t="shared" si="2"/>
        <v>0</v>
      </c>
    </row>
    <row r="74" spans="1:6" ht="40.200000000000003">
      <c r="A74" s="69">
        <v>3007</v>
      </c>
      <c r="B74" s="321" t="s">
        <v>998</v>
      </c>
      <c r="C74" s="92">
        <v>5</v>
      </c>
      <c r="D74" s="319" t="s">
        <v>713</v>
      </c>
      <c r="E74" s="90">
        <v>0</v>
      </c>
      <c r="F74" s="90">
        <f t="shared" si="2"/>
        <v>0</v>
      </c>
    </row>
    <row r="75" spans="1:6">
      <c r="A75" s="69"/>
      <c r="B75" s="321"/>
      <c r="C75" s="92"/>
      <c r="D75" s="319"/>
      <c r="E75" s="90"/>
      <c r="F75" s="90"/>
    </row>
    <row r="76" spans="1:6">
      <c r="A76" s="69"/>
      <c r="B76" s="321"/>
      <c r="C76" s="586"/>
      <c r="D76" s="319"/>
      <c r="E76" s="91" t="s">
        <v>369</v>
      </c>
      <c r="F76" s="330">
        <f>SUM(F68:F74)</f>
        <v>0</v>
      </c>
    </row>
    <row r="77" spans="1:6">
      <c r="A77" s="428" t="s">
        <v>592</v>
      </c>
      <c r="B77" s="331" t="s">
        <v>693</v>
      </c>
      <c r="C77" s="357"/>
      <c r="D77" s="356"/>
      <c r="E77" s="358"/>
      <c r="F77" s="359"/>
    </row>
    <row r="78" spans="1:6">
      <c r="A78" s="428"/>
      <c r="B78" s="331"/>
      <c r="C78" s="357"/>
      <c r="D78" s="356"/>
      <c r="E78" s="358"/>
      <c r="F78" s="359"/>
    </row>
    <row r="79" spans="1:6" ht="27">
      <c r="A79" s="428"/>
      <c r="B79" s="331" t="s">
        <v>999</v>
      </c>
      <c r="C79" s="357"/>
      <c r="D79" s="356"/>
      <c r="E79" s="360"/>
      <c r="F79" s="360"/>
    </row>
    <row r="80" spans="1:6">
      <c r="A80" s="429"/>
      <c r="B80" s="362" t="s">
        <v>721</v>
      </c>
      <c r="C80" s="363"/>
      <c r="D80" s="361"/>
      <c r="E80" s="360"/>
      <c r="F80" s="360"/>
    </row>
    <row r="81" spans="1:6">
      <c r="A81" s="429"/>
      <c r="B81" s="362"/>
      <c r="C81" s="363"/>
      <c r="D81" s="361"/>
      <c r="E81" s="360"/>
      <c r="F81" s="360"/>
    </row>
    <row r="82" spans="1:6" ht="53.4">
      <c r="A82" s="70">
        <v>4001</v>
      </c>
      <c r="B82" s="355" t="s">
        <v>1006</v>
      </c>
      <c r="C82" s="364">
        <v>1</v>
      </c>
      <c r="D82" s="361" t="s">
        <v>9</v>
      </c>
      <c r="E82" s="360">
        <v>0</v>
      </c>
      <c r="F82" s="90">
        <f t="shared" ref="F82:F91" si="3">C82*E82</f>
        <v>0</v>
      </c>
    </row>
    <row r="83" spans="1:6">
      <c r="A83" s="70">
        <v>4002</v>
      </c>
      <c r="B83" s="358" t="s">
        <v>726</v>
      </c>
      <c r="C83" s="364">
        <v>1</v>
      </c>
      <c r="D83" s="361" t="s">
        <v>9</v>
      </c>
      <c r="E83" s="90">
        <v>0</v>
      </c>
      <c r="F83" s="90">
        <f t="shared" si="3"/>
        <v>0</v>
      </c>
    </row>
    <row r="84" spans="1:6" ht="40.200000000000003">
      <c r="A84" s="70">
        <v>4003</v>
      </c>
      <c r="B84" s="364" t="s">
        <v>727</v>
      </c>
      <c r="C84" s="365">
        <v>1</v>
      </c>
      <c r="D84" s="570" t="s">
        <v>9</v>
      </c>
      <c r="E84" s="90">
        <v>0</v>
      </c>
      <c r="F84" s="90">
        <f t="shared" si="3"/>
        <v>0</v>
      </c>
    </row>
    <row r="85" spans="1:6" ht="53.4">
      <c r="A85" s="70">
        <v>4004</v>
      </c>
      <c r="B85" s="366" t="s">
        <v>728</v>
      </c>
      <c r="C85" s="367">
        <v>3</v>
      </c>
      <c r="D85" s="571" t="s">
        <v>9</v>
      </c>
      <c r="E85" s="90">
        <v>0</v>
      </c>
      <c r="F85" s="90">
        <f t="shared" si="3"/>
        <v>0</v>
      </c>
    </row>
    <row r="86" spans="1:6" ht="27">
      <c r="A86" s="70">
        <v>4005</v>
      </c>
      <c r="B86" s="90" t="s">
        <v>1001</v>
      </c>
      <c r="C86" s="363">
        <v>1</v>
      </c>
      <c r="D86" s="361" t="s">
        <v>9</v>
      </c>
      <c r="E86" s="90">
        <v>0</v>
      </c>
      <c r="F86" s="90">
        <f t="shared" si="3"/>
        <v>0</v>
      </c>
    </row>
    <row r="87" spans="1:6">
      <c r="A87" s="70">
        <v>4006</v>
      </c>
      <c r="B87" s="90" t="s">
        <v>729</v>
      </c>
      <c r="C87" s="363">
        <v>1</v>
      </c>
      <c r="D87" s="361" t="s">
        <v>713</v>
      </c>
      <c r="E87" s="90">
        <v>0</v>
      </c>
      <c r="F87" s="90">
        <f t="shared" si="3"/>
        <v>0</v>
      </c>
    </row>
    <row r="88" spans="1:6" ht="27">
      <c r="A88" s="70">
        <v>4007</v>
      </c>
      <c r="B88" s="368" t="s">
        <v>1002</v>
      </c>
      <c r="C88" s="363">
        <v>2</v>
      </c>
      <c r="D88" s="361" t="s">
        <v>9</v>
      </c>
      <c r="E88" s="90">
        <v>0</v>
      </c>
      <c r="F88" s="90">
        <f t="shared" si="3"/>
        <v>0</v>
      </c>
    </row>
    <row r="89" spans="1:6">
      <c r="A89" s="70">
        <v>4008</v>
      </c>
      <c r="B89" s="364" t="s">
        <v>730</v>
      </c>
      <c r="C89" s="363">
        <v>1</v>
      </c>
      <c r="D89" s="361" t="s">
        <v>9</v>
      </c>
      <c r="E89" s="90">
        <v>0</v>
      </c>
      <c r="F89" s="90">
        <f t="shared" si="3"/>
        <v>0</v>
      </c>
    </row>
    <row r="90" spans="1:6">
      <c r="A90" s="70">
        <v>4009</v>
      </c>
      <c r="B90" s="369" t="s">
        <v>1003</v>
      </c>
      <c r="C90" s="370">
        <v>1</v>
      </c>
      <c r="D90" s="572" t="s">
        <v>713</v>
      </c>
      <c r="E90" s="90">
        <v>0</v>
      </c>
      <c r="F90" s="90">
        <f t="shared" si="3"/>
        <v>0</v>
      </c>
    </row>
    <row r="91" spans="1:6">
      <c r="A91" s="70">
        <v>4010</v>
      </c>
      <c r="B91" s="366" t="s">
        <v>731</v>
      </c>
      <c r="C91" s="342">
        <v>1</v>
      </c>
      <c r="D91" s="571" t="s">
        <v>713</v>
      </c>
      <c r="E91" s="90">
        <v>0</v>
      </c>
      <c r="F91" s="90">
        <f t="shared" si="3"/>
        <v>0</v>
      </c>
    </row>
    <row r="92" spans="1:6">
      <c r="A92" s="430"/>
      <c r="B92" s="94"/>
      <c r="C92" s="352"/>
      <c r="D92" s="323"/>
      <c r="E92" s="94" t="s">
        <v>705</v>
      </c>
      <c r="F92" s="94"/>
    </row>
    <row r="93" spans="1:6">
      <c r="A93" s="70"/>
      <c r="B93" s="94"/>
      <c r="C93" s="587"/>
      <c r="D93" s="323"/>
      <c r="E93" s="91" t="s">
        <v>369</v>
      </c>
      <c r="F93" s="330">
        <f>SUM(F82:F91)</f>
        <v>0</v>
      </c>
    </row>
    <row r="94" spans="1:6">
      <c r="A94" s="70"/>
      <c r="B94" s="94"/>
      <c r="C94" s="352"/>
      <c r="D94" s="323"/>
      <c r="E94" s="91"/>
      <c r="F94" s="330"/>
    </row>
    <row r="95" spans="1:6">
      <c r="A95" s="431"/>
      <c r="B95" s="371" t="s">
        <v>986</v>
      </c>
      <c r="C95" s="342"/>
      <c r="D95" s="571"/>
      <c r="E95" s="360"/>
      <c r="F95" s="360"/>
    </row>
    <row r="96" spans="1:6">
      <c r="A96" s="431"/>
      <c r="B96" s="366" t="s">
        <v>721</v>
      </c>
      <c r="C96" s="342"/>
      <c r="D96" s="571"/>
      <c r="E96" s="360"/>
      <c r="F96" s="360"/>
    </row>
    <row r="97" spans="1:6">
      <c r="A97" s="431"/>
      <c r="B97" s="366"/>
      <c r="C97" s="342"/>
      <c r="D97" s="571"/>
      <c r="E97" s="360"/>
      <c r="F97" s="360"/>
    </row>
    <row r="98" spans="1:6" ht="53.4">
      <c r="A98" s="70">
        <v>4012</v>
      </c>
      <c r="B98" s="355" t="s">
        <v>1000</v>
      </c>
      <c r="C98" s="364">
        <v>1</v>
      </c>
      <c r="D98" s="361" t="s">
        <v>9</v>
      </c>
      <c r="E98" s="360">
        <v>0</v>
      </c>
      <c r="F98" s="90">
        <f t="shared" ref="F98:F109" si="4">C98*E98</f>
        <v>0</v>
      </c>
    </row>
    <row r="99" spans="1:6">
      <c r="A99" s="70">
        <v>4013</v>
      </c>
      <c r="B99" s="90" t="s">
        <v>733</v>
      </c>
      <c r="C99" s="364">
        <v>1</v>
      </c>
      <c r="D99" s="319" t="s">
        <v>9</v>
      </c>
      <c r="E99" s="90">
        <v>0</v>
      </c>
      <c r="F99" s="90">
        <f t="shared" si="4"/>
        <v>0</v>
      </c>
    </row>
    <row r="100" spans="1:6">
      <c r="A100" s="70">
        <v>4014</v>
      </c>
      <c r="B100" s="90" t="s">
        <v>734</v>
      </c>
      <c r="C100" s="363">
        <v>4</v>
      </c>
      <c r="D100" s="319" t="s">
        <v>9</v>
      </c>
      <c r="E100" s="90">
        <v>0</v>
      </c>
      <c r="F100" s="90">
        <f t="shared" si="4"/>
        <v>0</v>
      </c>
    </row>
    <row r="101" spans="1:6" ht="27">
      <c r="A101" s="70">
        <v>4015</v>
      </c>
      <c r="B101" s="90" t="s">
        <v>735</v>
      </c>
      <c r="C101" s="363">
        <v>3</v>
      </c>
      <c r="D101" s="319" t="s">
        <v>9</v>
      </c>
      <c r="E101" s="90">
        <v>0</v>
      </c>
      <c r="F101" s="90">
        <f t="shared" si="4"/>
        <v>0</v>
      </c>
    </row>
    <row r="102" spans="1:6">
      <c r="A102" s="70">
        <v>4016</v>
      </c>
      <c r="B102" s="90" t="s">
        <v>736</v>
      </c>
      <c r="C102" s="363">
        <v>1</v>
      </c>
      <c r="D102" s="319" t="s">
        <v>9</v>
      </c>
      <c r="E102" s="90">
        <v>0</v>
      </c>
      <c r="F102" s="90">
        <f t="shared" si="4"/>
        <v>0</v>
      </c>
    </row>
    <row r="103" spans="1:6">
      <c r="A103" s="70">
        <v>4017</v>
      </c>
      <c r="B103" s="90" t="s">
        <v>737</v>
      </c>
      <c r="C103" s="363">
        <v>9</v>
      </c>
      <c r="D103" s="319" t="s">
        <v>9</v>
      </c>
      <c r="E103" s="90">
        <v>0</v>
      </c>
      <c r="F103" s="90">
        <f t="shared" si="4"/>
        <v>0</v>
      </c>
    </row>
    <row r="104" spans="1:6" ht="27">
      <c r="A104" s="70">
        <v>4018</v>
      </c>
      <c r="B104" s="90" t="s">
        <v>738</v>
      </c>
      <c r="C104" s="363">
        <v>1</v>
      </c>
      <c r="D104" s="319" t="s">
        <v>9</v>
      </c>
      <c r="E104" s="90">
        <v>0</v>
      </c>
      <c r="F104" s="90">
        <f t="shared" si="4"/>
        <v>0</v>
      </c>
    </row>
    <row r="105" spans="1:6">
      <c r="A105" s="70">
        <v>4019</v>
      </c>
      <c r="B105" s="90" t="s">
        <v>739</v>
      </c>
      <c r="C105" s="363">
        <v>1</v>
      </c>
      <c r="D105" s="319" t="s">
        <v>9</v>
      </c>
      <c r="E105" s="90">
        <v>0</v>
      </c>
      <c r="F105" s="90">
        <f t="shared" si="4"/>
        <v>0</v>
      </c>
    </row>
    <row r="106" spans="1:6">
      <c r="A106" s="70">
        <v>4020</v>
      </c>
      <c r="B106" s="90" t="s">
        <v>1004</v>
      </c>
      <c r="C106" s="363">
        <v>1</v>
      </c>
      <c r="D106" s="319" t="s">
        <v>9</v>
      </c>
      <c r="E106" s="90">
        <v>0</v>
      </c>
      <c r="F106" s="90">
        <f t="shared" si="4"/>
        <v>0</v>
      </c>
    </row>
    <row r="107" spans="1:6">
      <c r="A107" s="70">
        <v>4021</v>
      </c>
      <c r="B107" s="90" t="s">
        <v>1003</v>
      </c>
      <c r="C107" s="363">
        <v>1</v>
      </c>
      <c r="D107" s="319" t="s">
        <v>9</v>
      </c>
      <c r="E107" s="90">
        <v>0</v>
      </c>
      <c r="F107" s="90">
        <f t="shared" si="4"/>
        <v>0</v>
      </c>
    </row>
    <row r="108" spans="1:6">
      <c r="A108" s="70">
        <v>4022</v>
      </c>
      <c r="B108" s="90" t="s">
        <v>740</v>
      </c>
      <c r="C108" s="363">
        <v>1</v>
      </c>
      <c r="D108" s="319" t="s">
        <v>9</v>
      </c>
      <c r="E108" s="90">
        <v>0</v>
      </c>
      <c r="F108" s="90">
        <f t="shared" si="4"/>
        <v>0</v>
      </c>
    </row>
    <row r="109" spans="1:6">
      <c r="A109" s="70">
        <v>4023</v>
      </c>
      <c r="B109" s="90" t="s">
        <v>1005</v>
      </c>
      <c r="C109" s="92">
        <v>1</v>
      </c>
      <c r="D109" s="319" t="s">
        <v>713</v>
      </c>
      <c r="E109" s="90">
        <v>0</v>
      </c>
      <c r="F109" s="90">
        <f t="shared" si="4"/>
        <v>0</v>
      </c>
    </row>
    <row r="110" spans="1:6">
      <c r="A110" s="423"/>
      <c r="B110" s="94"/>
      <c r="C110" s="352"/>
      <c r="D110" s="323"/>
      <c r="E110" s="94" t="s">
        <v>705</v>
      </c>
      <c r="F110" s="94"/>
    </row>
    <row r="111" spans="1:6">
      <c r="A111" s="423"/>
      <c r="B111" s="94"/>
      <c r="C111" s="352"/>
      <c r="D111" s="323"/>
      <c r="E111" s="91" t="s">
        <v>369</v>
      </c>
      <c r="F111" s="330">
        <f>SUM(F98:F109)</f>
        <v>0</v>
      </c>
    </row>
    <row r="112" spans="1:6">
      <c r="A112" s="423"/>
      <c r="B112" s="94"/>
      <c r="C112" s="352"/>
      <c r="D112" s="323"/>
      <c r="E112" s="91"/>
      <c r="F112" s="330"/>
    </row>
    <row r="113" spans="1:6">
      <c r="A113" s="423"/>
      <c r="B113" s="331" t="s">
        <v>693</v>
      </c>
      <c r="C113" s="587"/>
      <c r="D113" s="323"/>
      <c r="E113" s="91" t="s">
        <v>369</v>
      </c>
      <c r="F113" s="330">
        <f>+F111+F93</f>
        <v>0</v>
      </c>
    </row>
    <row r="114" spans="1:6">
      <c r="A114" s="423"/>
      <c r="B114" s="331"/>
      <c r="C114" s="352"/>
      <c r="D114" s="323"/>
      <c r="E114" s="91"/>
      <c r="F114" s="330"/>
    </row>
    <row r="115" spans="1:6">
      <c r="A115" s="425" t="s">
        <v>593</v>
      </c>
      <c r="B115" s="328" t="s">
        <v>694</v>
      </c>
      <c r="C115" s="90"/>
      <c r="D115" s="319"/>
      <c r="E115" s="90" t="s">
        <v>705</v>
      </c>
      <c r="F115" s="328"/>
    </row>
    <row r="116" spans="1:6">
      <c r="A116" s="426"/>
      <c r="B116" s="90" t="s">
        <v>721</v>
      </c>
      <c r="C116" s="92"/>
      <c r="D116" s="319"/>
      <c r="E116" s="353"/>
      <c r="F116" s="353"/>
    </row>
    <row r="117" spans="1:6">
      <c r="A117" s="426"/>
      <c r="B117" s="90"/>
      <c r="C117" s="92"/>
      <c r="D117" s="319"/>
      <c r="E117" s="353"/>
      <c r="F117" s="353"/>
    </row>
    <row r="118" spans="1:6">
      <c r="A118" s="69">
        <v>5001</v>
      </c>
      <c r="B118" s="90" t="s">
        <v>741</v>
      </c>
      <c r="C118" s="92">
        <v>1</v>
      </c>
      <c r="D118" s="319" t="s">
        <v>713</v>
      </c>
      <c r="E118" s="90">
        <v>0</v>
      </c>
      <c r="F118" s="90">
        <f t="shared" ref="F118:F119" si="5">C118*E118</f>
        <v>0</v>
      </c>
    </row>
    <row r="119" spans="1:6" ht="27">
      <c r="A119" s="69">
        <v>5002</v>
      </c>
      <c r="B119" s="90" t="s">
        <v>742</v>
      </c>
      <c r="C119" s="92">
        <v>1</v>
      </c>
      <c r="D119" s="319" t="s">
        <v>713</v>
      </c>
      <c r="E119" s="90">
        <v>0</v>
      </c>
      <c r="F119" s="90">
        <f t="shared" si="5"/>
        <v>0</v>
      </c>
    </row>
    <row r="120" spans="1:6">
      <c r="A120" s="70">
        <v>5003</v>
      </c>
      <c r="B120" s="90" t="s">
        <v>732</v>
      </c>
      <c r="C120" s="92">
        <v>1</v>
      </c>
      <c r="D120" s="319" t="s">
        <v>713</v>
      </c>
      <c r="E120" s="90">
        <v>0</v>
      </c>
      <c r="F120" s="90">
        <f t="shared" ref="F120" si="6">C120*E120</f>
        <v>0</v>
      </c>
    </row>
    <row r="121" spans="1:6">
      <c r="A121" s="70"/>
      <c r="B121" s="90"/>
      <c r="C121" s="92"/>
      <c r="D121" s="319"/>
      <c r="E121" s="90"/>
      <c r="F121" s="90"/>
    </row>
    <row r="122" spans="1:6">
      <c r="A122" s="423"/>
      <c r="B122" s="331" t="s">
        <v>694</v>
      </c>
      <c r="C122" s="587"/>
      <c r="D122" s="323"/>
      <c r="E122" s="91" t="s">
        <v>369</v>
      </c>
      <c r="F122" s="330">
        <f>SUM(F118:F121)</f>
        <v>0</v>
      </c>
    </row>
    <row r="123" spans="1:6">
      <c r="A123" s="426"/>
      <c r="B123" s="90"/>
      <c r="C123" s="92"/>
      <c r="D123" s="319"/>
      <c r="E123" s="353"/>
      <c r="F123" s="353"/>
    </row>
    <row r="124" spans="1:6">
      <c r="A124" s="425" t="s">
        <v>594</v>
      </c>
      <c r="B124" s="328" t="s">
        <v>695</v>
      </c>
      <c r="C124" s="94"/>
      <c r="D124" s="323"/>
      <c r="E124" s="94" t="str">
        <f>IF(AND(ISNUMBER(#REF!),ISNUMBER(#REF!)),ROUND((#REF!*#REF!+#REF!*#REF!*#REF!)*(1+#REF!)*#REF!*#REF!*#REF!,2)," ")</f>
        <v xml:space="preserve"> </v>
      </c>
      <c r="F124" s="94"/>
    </row>
    <row r="125" spans="1:6">
      <c r="A125" s="427"/>
      <c r="B125" s="94"/>
      <c r="C125" s="94"/>
      <c r="D125" s="323"/>
      <c r="E125" s="94" t="str">
        <f>IF(AND(ISNUMBER(#REF!),ISNUMBER(#REF!)),ROUND((#REF!*#REF!+#REF!*#REF!*#REF!)*(1+#REF!)*#REF!*#REF!*#REF!,2)," ")</f>
        <v xml:space="preserve"> </v>
      </c>
      <c r="F125" s="94"/>
    </row>
    <row r="126" spans="1:6" ht="40.200000000000003">
      <c r="A126" s="70">
        <v>6001</v>
      </c>
      <c r="B126" s="355" t="s">
        <v>743</v>
      </c>
      <c r="C126" s="92">
        <v>1</v>
      </c>
      <c r="D126" s="319" t="s">
        <v>713</v>
      </c>
      <c r="E126" s="90">
        <v>0</v>
      </c>
      <c r="F126" s="90">
        <f t="shared" ref="F126:F133" si="7">C126*E126</f>
        <v>0</v>
      </c>
    </row>
    <row r="127" spans="1:6" ht="52.8">
      <c r="A127" s="69">
        <v>6002</v>
      </c>
      <c r="B127" s="351" t="s">
        <v>744</v>
      </c>
      <c r="C127" s="90">
        <v>1</v>
      </c>
      <c r="D127" s="319" t="s">
        <v>713</v>
      </c>
      <c r="E127" s="322">
        <v>0</v>
      </c>
      <c r="F127" s="90">
        <f t="shared" si="7"/>
        <v>0</v>
      </c>
    </row>
    <row r="128" spans="1:6" ht="66.599999999999994" customHeight="1">
      <c r="A128" s="70">
        <v>6003</v>
      </c>
      <c r="B128" s="351" t="s">
        <v>871</v>
      </c>
      <c r="C128" s="90">
        <v>1</v>
      </c>
      <c r="D128" s="319" t="s">
        <v>713</v>
      </c>
      <c r="E128" s="322">
        <v>0</v>
      </c>
      <c r="F128" s="90">
        <f t="shared" si="7"/>
        <v>0</v>
      </c>
    </row>
    <row r="129" spans="1:6" ht="27">
      <c r="A129" s="69">
        <v>6004</v>
      </c>
      <c r="B129" s="90" t="s">
        <v>745</v>
      </c>
      <c r="C129" s="90">
        <v>1</v>
      </c>
      <c r="D129" s="319" t="s">
        <v>713</v>
      </c>
      <c r="E129" s="322">
        <v>0</v>
      </c>
      <c r="F129" s="90">
        <f t="shared" si="7"/>
        <v>0</v>
      </c>
    </row>
    <row r="130" spans="1:6">
      <c r="A130" s="69">
        <v>6006</v>
      </c>
      <c r="B130" s="90" t="s">
        <v>746</v>
      </c>
      <c r="C130" s="90">
        <v>1</v>
      </c>
      <c r="D130" s="319" t="s">
        <v>713</v>
      </c>
      <c r="E130" s="322">
        <v>0</v>
      </c>
      <c r="F130" s="90">
        <f t="shared" si="7"/>
        <v>0</v>
      </c>
    </row>
    <row r="131" spans="1:6">
      <c r="A131" s="70">
        <v>6007</v>
      </c>
      <c r="B131" s="90" t="s">
        <v>987</v>
      </c>
      <c r="C131" s="90">
        <v>1</v>
      </c>
      <c r="D131" s="319" t="s">
        <v>713</v>
      </c>
      <c r="E131" s="322">
        <v>0</v>
      </c>
      <c r="F131" s="90">
        <f t="shared" si="7"/>
        <v>0</v>
      </c>
    </row>
    <row r="132" spans="1:6">
      <c r="A132" s="70">
        <v>6009</v>
      </c>
      <c r="B132" s="90" t="s">
        <v>747</v>
      </c>
      <c r="C132" s="90">
        <v>5</v>
      </c>
      <c r="D132" s="319" t="s">
        <v>524</v>
      </c>
      <c r="E132" s="322">
        <v>0</v>
      </c>
      <c r="F132" s="90">
        <f t="shared" si="7"/>
        <v>0</v>
      </c>
    </row>
    <row r="133" spans="1:6" ht="27">
      <c r="A133" s="69">
        <v>6010</v>
      </c>
      <c r="B133" s="355" t="s">
        <v>972</v>
      </c>
      <c r="C133" s="567">
        <v>1</v>
      </c>
      <c r="D133" s="319" t="s">
        <v>713</v>
      </c>
      <c r="E133" s="322">
        <v>0</v>
      </c>
      <c r="F133" s="90">
        <f t="shared" si="7"/>
        <v>0</v>
      </c>
    </row>
    <row r="134" spans="1:6">
      <c r="A134" s="350"/>
      <c r="B134" s="94"/>
      <c r="C134" s="94"/>
      <c r="D134" s="323"/>
      <c r="E134" s="326"/>
      <c r="F134" s="326"/>
    </row>
    <row r="135" spans="1:6">
      <c r="A135" s="350"/>
      <c r="B135" s="349"/>
      <c r="C135" s="90"/>
      <c r="D135" s="568"/>
      <c r="E135" s="91" t="s">
        <v>369</v>
      </c>
      <c r="F135" s="330">
        <f>SUM(F126:F133)</f>
        <v>0</v>
      </c>
    </row>
    <row r="136" spans="1:6">
      <c r="C136" s="583"/>
      <c r="D136" s="56"/>
      <c r="F136" s="39"/>
    </row>
    <row r="137" spans="1:6">
      <c r="D137" s="65"/>
    </row>
    <row r="138" spans="1:6">
      <c r="D138" s="65"/>
    </row>
    <row r="139" spans="1:6">
      <c r="D139" s="65"/>
    </row>
    <row r="140" spans="1:6">
      <c r="D140" s="65"/>
    </row>
    <row r="141" spans="1:6">
      <c r="D141" s="65"/>
    </row>
    <row r="142" spans="1:6">
      <c r="D142" s="65"/>
    </row>
    <row r="143" spans="1:6">
      <c r="D143" s="65"/>
    </row>
    <row r="144" spans="1:6">
      <c r="D144" s="65"/>
    </row>
    <row r="145" spans="4:4">
      <c r="D145" s="65"/>
    </row>
    <row r="146" spans="4:4">
      <c r="D146" s="65"/>
    </row>
    <row r="147" spans="4:4">
      <c r="D147" s="65"/>
    </row>
    <row r="148" spans="4:4">
      <c r="D148" s="65"/>
    </row>
    <row r="149" spans="4:4">
      <c r="D149" s="65"/>
    </row>
    <row r="150" spans="4:4">
      <c r="D150" s="65"/>
    </row>
    <row r="151" spans="4:4">
      <c r="D151" s="65"/>
    </row>
    <row r="152" spans="4:4">
      <c r="D152" s="65"/>
    </row>
    <row r="153" spans="4:4">
      <c r="D153" s="65"/>
    </row>
    <row r="154" spans="4:4">
      <c r="D154" s="65"/>
    </row>
    <row r="155" spans="4:4">
      <c r="D155" s="65"/>
    </row>
    <row r="156" spans="4:4">
      <c r="D156" s="65"/>
    </row>
    <row r="157" spans="4:4">
      <c r="D157" s="65"/>
    </row>
    <row r="158" spans="4:4">
      <c r="D158" s="65"/>
    </row>
    <row r="159" spans="4:4">
      <c r="D159" s="65"/>
    </row>
    <row r="160" spans="4:4">
      <c r="D160" s="65"/>
    </row>
    <row r="161" spans="4:4">
      <c r="D161" s="65"/>
    </row>
    <row r="162" spans="4:4">
      <c r="D162" s="65"/>
    </row>
    <row r="163" spans="4:4">
      <c r="D163" s="65"/>
    </row>
    <row r="164" spans="4:4">
      <c r="D164" s="65"/>
    </row>
    <row r="165" spans="4:4">
      <c r="D165" s="65"/>
    </row>
    <row r="166" spans="4:4">
      <c r="D166" s="65"/>
    </row>
    <row r="167" spans="4:4">
      <c r="D167" s="65"/>
    </row>
    <row r="168" spans="4:4">
      <c r="D168" s="65"/>
    </row>
    <row r="169" spans="4:4">
      <c r="D169" s="65"/>
    </row>
    <row r="170" spans="4:4">
      <c r="D170" s="65"/>
    </row>
    <row r="171" spans="4:4">
      <c r="D171" s="65"/>
    </row>
    <row r="172" spans="4:4">
      <c r="D172" s="65"/>
    </row>
    <row r="173" spans="4:4">
      <c r="D173" s="65"/>
    </row>
    <row r="174" spans="4:4">
      <c r="D174" s="65"/>
    </row>
    <row r="175" spans="4:4">
      <c r="D175" s="65"/>
    </row>
    <row r="176" spans="4:4">
      <c r="D176" s="65"/>
    </row>
    <row r="177" spans="4:4">
      <c r="D177" s="65"/>
    </row>
    <row r="178" spans="4:4">
      <c r="D178" s="65"/>
    </row>
    <row r="179" spans="4:4">
      <c r="D179" s="65"/>
    </row>
    <row r="180" spans="4:4">
      <c r="D180" s="65"/>
    </row>
    <row r="181" spans="4:4">
      <c r="D181" s="65"/>
    </row>
    <row r="182" spans="4:4">
      <c r="D182" s="65"/>
    </row>
    <row r="183" spans="4:4">
      <c r="D183" s="65"/>
    </row>
    <row r="184" spans="4:4">
      <c r="D184" s="65"/>
    </row>
    <row r="185" spans="4:4">
      <c r="D185" s="65"/>
    </row>
    <row r="186" spans="4:4">
      <c r="D186" s="65"/>
    </row>
    <row r="187" spans="4:4">
      <c r="D187" s="65"/>
    </row>
    <row r="188" spans="4:4">
      <c r="D188" s="65"/>
    </row>
    <row r="189" spans="4:4">
      <c r="D189" s="65"/>
    </row>
    <row r="190" spans="4:4">
      <c r="D190" s="65"/>
    </row>
    <row r="191" spans="4:4">
      <c r="D191" s="65"/>
    </row>
    <row r="192" spans="4:4">
      <c r="D192" s="65"/>
    </row>
    <row r="193" spans="4:4">
      <c r="D193" s="65"/>
    </row>
    <row r="194" spans="4:4">
      <c r="D194" s="65"/>
    </row>
    <row r="195" spans="4:4">
      <c r="D195" s="65"/>
    </row>
    <row r="196" spans="4:4">
      <c r="D196" s="65"/>
    </row>
    <row r="197" spans="4:4">
      <c r="D197" s="65"/>
    </row>
    <row r="198" spans="4:4">
      <c r="D198" s="65"/>
    </row>
    <row r="199" spans="4:4">
      <c r="D199" s="65"/>
    </row>
    <row r="200" spans="4:4">
      <c r="D200" s="65"/>
    </row>
    <row r="201" spans="4:4">
      <c r="D201" s="65"/>
    </row>
    <row r="202" spans="4:4">
      <c r="D202" s="65"/>
    </row>
    <row r="203" spans="4:4">
      <c r="D203" s="65"/>
    </row>
    <row r="204" spans="4:4">
      <c r="D204" s="65"/>
    </row>
    <row r="205" spans="4:4">
      <c r="D205" s="65"/>
    </row>
    <row r="206" spans="4:4">
      <c r="D206" s="65"/>
    </row>
    <row r="207" spans="4:4">
      <c r="D207" s="65"/>
    </row>
    <row r="208" spans="4:4">
      <c r="D208" s="65"/>
    </row>
    <row r="209" spans="4:4">
      <c r="D209" s="65"/>
    </row>
    <row r="210" spans="4:4">
      <c r="D210" s="65"/>
    </row>
    <row r="211" spans="4:4">
      <c r="D211" s="65"/>
    </row>
    <row r="212" spans="4:4">
      <c r="D212" s="65"/>
    </row>
    <row r="213" spans="4:4">
      <c r="D213" s="65"/>
    </row>
    <row r="214" spans="4:4">
      <c r="D214" s="65"/>
    </row>
    <row r="215" spans="4:4">
      <c r="D215" s="65"/>
    </row>
    <row r="216" spans="4:4">
      <c r="D216" s="65"/>
    </row>
    <row r="217" spans="4:4">
      <c r="D217" s="65"/>
    </row>
    <row r="218" spans="4:4">
      <c r="D218" s="65"/>
    </row>
    <row r="219" spans="4:4">
      <c r="D219" s="65"/>
    </row>
    <row r="220" spans="4:4">
      <c r="D220" s="65"/>
    </row>
    <row r="221" spans="4:4">
      <c r="D221" s="65"/>
    </row>
    <row r="222" spans="4:4">
      <c r="D222" s="65"/>
    </row>
    <row r="223" spans="4:4">
      <c r="D223" s="65"/>
    </row>
    <row r="224" spans="4:4">
      <c r="D224" s="65"/>
    </row>
    <row r="225" spans="4:4">
      <c r="D225" s="65"/>
    </row>
    <row r="226" spans="4:4">
      <c r="D226" s="65"/>
    </row>
    <row r="227" spans="4:4">
      <c r="D227" s="65"/>
    </row>
    <row r="228" spans="4:4">
      <c r="D228" s="65"/>
    </row>
    <row r="229" spans="4:4">
      <c r="D229" s="65"/>
    </row>
    <row r="230" spans="4:4">
      <c r="D230" s="65"/>
    </row>
    <row r="231" spans="4:4">
      <c r="D231" s="65"/>
    </row>
    <row r="232" spans="4:4">
      <c r="D232" s="65"/>
    </row>
    <row r="233" spans="4:4">
      <c r="D233" s="65"/>
    </row>
    <row r="234" spans="4:4">
      <c r="D234" s="65"/>
    </row>
    <row r="235" spans="4:4">
      <c r="D235" s="65"/>
    </row>
    <row r="360" ht="3.75" customHeight="1"/>
    <row r="361" hidden="1"/>
    <row r="362" hidden="1"/>
    <row r="363" hidden="1"/>
    <row r="364" hidden="1"/>
    <row r="365" hidden="1"/>
    <row r="366" hidden="1"/>
    <row r="367" hidden="1"/>
    <row r="368" hidden="1"/>
    <row r="369" hidden="1"/>
    <row r="370" hidden="1"/>
    <row r="371" hidden="1"/>
  </sheetData>
  <mergeCells count="1">
    <mergeCell ref="B4:E4"/>
  </mergeCells>
  <conditionalFormatting sqref="E75">
    <cfRule type="cellIs" dxfId="1" priority="1" stopIfTrue="1" operator="equal">
      <formula>F75</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39"/>
  <sheetViews>
    <sheetView view="pageBreakPreview" zoomScaleNormal="100" zoomScaleSheetLayoutView="100" workbookViewId="0">
      <selection activeCell="F200" sqref="F200"/>
    </sheetView>
  </sheetViews>
  <sheetFormatPr defaultRowHeight="14.4"/>
  <cols>
    <col min="2" max="2" width="34.6640625" customWidth="1"/>
    <col min="4" max="4" width="6.109375" bestFit="1" customWidth="1"/>
    <col min="5" max="5" width="11.33203125" bestFit="1" customWidth="1"/>
    <col min="6" max="6" width="10.33203125" customWidth="1"/>
    <col min="7" max="7" width="14.6640625" bestFit="1" customWidth="1"/>
  </cols>
  <sheetData>
    <row r="1" spans="1:7">
      <c r="A1" s="372"/>
      <c r="B1" s="373"/>
      <c r="C1" s="71"/>
      <c r="D1" s="374"/>
      <c r="E1" s="71"/>
      <c r="F1" s="71"/>
      <c r="G1" s="71"/>
    </row>
    <row r="2" spans="1:7" ht="30" customHeight="1">
      <c r="A2" s="375"/>
      <c r="B2" s="629" t="s">
        <v>876</v>
      </c>
      <c r="C2" s="629"/>
      <c r="D2" s="629"/>
      <c r="E2" s="629"/>
      <c r="F2" s="72"/>
      <c r="G2" s="72"/>
    </row>
    <row r="3" spans="1:7" ht="15.6">
      <c r="A3" s="378"/>
      <c r="B3" s="631" t="s">
        <v>212</v>
      </c>
      <c r="C3" s="631"/>
      <c r="D3" s="631"/>
      <c r="E3" s="631"/>
      <c r="F3" s="631"/>
      <c r="G3" s="631"/>
    </row>
    <row r="4" spans="1:7">
      <c r="A4" s="379"/>
      <c r="B4" s="379"/>
      <c r="C4" s="73"/>
      <c r="D4" s="380" t="s">
        <v>748</v>
      </c>
      <c r="E4" s="380" t="s">
        <v>749</v>
      </c>
      <c r="F4" s="381" t="s">
        <v>750</v>
      </c>
      <c r="G4" s="380" t="s">
        <v>751</v>
      </c>
    </row>
    <row r="5" spans="1:7" ht="15">
      <c r="A5" s="375" t="s">
        <v>752</v>
      </c>
      <c r="B5" s="375" t="s">
        <v>363</v>
      </c>
      <c r="C5" s="73"/>
      <c r="D5" s="382"/>
      <c r="E5" s="73"/>
      <c r="F5" s="73"/>
      <c r="G5" s="73"/>
    </row>
    <row r="6" spans="1:7">
      <c r="A6" s="379"/>
      <c r="B6" s="379"/>
      <c r="C6" s="73"/>
      <c r="D6" s="382"/>
      <c r="E6" s="73"/>
      <c r="F6" s="73"/>
      <c r="G6" s="73"/>
    </row>
    <row r="7" spans="1:7" ht="66.599999999999994" customHeight="1">
      <c r="A7" s="379" t="s">
        <v>373</v>
      </c>
      <c r="B7" s="574" t="s">
        <v>1019</v>
      </c>
      <c r="C7" s="73"/>
      <c r="D7" s="74" t="s">
        <v>170</v>
      </c>
      <c r="E7" s="74">
        <v>1560</v>
      </c>
      <c r="F7" s="75">
        <v>0</v>
      </c>
      <c r="G7" s="74">
        <f>E7*F7</f>
        <v>0</v>
      </c>
    </row>
    <row r="8" spans="1:7">
      <c r="A8" s="379"/>
      <c r="B8" s="379"/>
      <c r="C8" s="73"/>
      <c r="D8" s="74"/>
      <c r="E8" s="74"/>
      <c r="F8" s="75"/>
      <c r="G8" s="74"/>
    </row>
    <row r="9" spans="1:7" ht="39.6">
      <c r="A9" s="379" t="s">
        <v>379</v>
      </c>
      <c r="B9" s="574" t="s">
        <v>753</v>
      </c>
      <c r="C9" s="73"/>
      <c r="D9" s="74" t="s">
        <v>754</v>
      </c>
      <c r="E9" s="74">
        <v>14</v>
      </c>
      <c r="F9" s="75">
        <v>0</v>
      </c>
      <c r="G9" s="74">
        <f>+F9*E9</f>
        <v>0</v>
      </c>
    </row>
    <row r="10" spans="1:7">
      <c r="A10" s="379"/>
      <c r="B10" s="379"/>
      <c r="C10" s="73"/>
      <c r="D10" s="74"/>
      <c r="E10" s="74"/>
      <c r="F10" s="75"/>
      <c r="G10" s="74"/>
    </row>
    <row r="11" spans="1:7">
      <c r="A11" s="379"/>
      <c r="B11" s="379"/>
      <c r="C11" s="73"/>
      <c r="D11" s="74"/>
      <c r="E11" s="74"/>
      <c r="F11" s="75"/>
      <c r="G11" s="74"/>
    </row>
    <row r="12" spans="1:7" ht="15.6">
      <c r="A12" s="383"/>
      <c r="B12" s="384" t="s">
        <v>755</v>
      </c>
      <c r="C12" s="76"/>
      <c r="D12" s="76"/>
      <c r="E12" s="76"/>
      <c r="F12" s="77"/>
      <c r="G12" s="76">
        <f>SUM(G7:G11)</f>
        <v>0</v>
      </c>
    </row>
    <row r="13" spans="1:7" ht="15.6">
      <c r="A13" s="385"/>
      <c r="B13" s="375"/>
      <c r="C13" s="80"/>
      <c r="D13" s="80"/>
      <c r="E13" s="80"/>
      <c r="F13" s="81"/>
      <c r="G13" s="80"/>
    </row>
    <row r="14" spans="1:7" ht="15.6">
      <c r="A14" s="385"/>
      <c r="B14" s="375"/>
      <c r="C14" s="80"/>
      <c r="D14" s="80"/>
      <c r="E14" s="80"/>
      <c r="F14" s="81"/>
      <c r="G14" s="80"/>
    </row>
    <row r="15" spans="1:7" ht="15.6">
      <c r="A15" s="375" t="s">
        <v>756</v>
      </c>
      <c r="B15" s="375" t="s">
        <v>690</v>
      </c>
      <c r="C15" s="72"/>
      <c r="D15" s="74"/>
      <c r="E15" s="74"/>
      <c r="F15" s="73"/>
      <c r="G15" s="74"/>
    </row>
    <row r="16" spans="1:7" ht="15.6">
      <c r="A16" s="385"/>
      <c r="B16" s="375"/>
      <c r="C16" s="80"/>
      <c r="D16" s="80"/>
      <c r="E16" s="80"/>
      <c r="F16" s="81"/>
      <c r="G16" s="80"/>
    </row>
    <row r="17" spans="1:9" ht="52.8">
      <c r="A17" s="379" t="s">
        <v>415</v>
      </c>
      <c r="B17" s="574" t="s">
        <v>1020</v>
      </c>
      <c r="C17" s="73"/>
      <c r="D17" s="74" t="s">
        <v>754</v>
      </c>
      <c r="E17" s="74">
        <v>23</v>
      </c>
      <c r="F17" s="75">
        <v>0</v>
      </c>
      <c r="G17" s="74">
        <f>+F17*E17</f>
        <v>0</v>
      </c>
    </row>
    <row r="18" spans="1:9">
      <c r="A18" s="379"/>
      <c r="B18" s="379"/>
      <c r="C18" s="73"/>
      <c r="D18" s="74"/>
      <c r="E18" s="74"/>
      <c r="F18" s="75"/>
      <c r="G18" s="74"/>
    </row>
    <row r="19" spans="1:9">
      <c r="A19" s="379"/>
      <c r="B19" s="379"/>
      <c r="C19" s="73"/>
      <c r="D19" s="74"/>
      <c r="E19" s="74"/>
      <c r="F19" s="75"/>
      <c r="G19" s="74"/>
    </row>
    <row r="20" spans="1:9" ht="15.6">
      <c r="A20" s="383"/>
      <c r="B20" s="384" t="s">
        <v>757</v>
      </c>
      <c r="C20" s="76"/>
      <c r="D20" s="76"/>
      <c r="E20" s="76"/>
      <c r="F20" s="77"/>
      <c r="G20" s="76">
        <f>SUM(G17:G19)</f>
        <v>0</v>
      </c>
    </row>
    <row r="21" spans="1:9" ht="15.6">
      <c r="A21" s="385"/>
      <c r="B21" s="375"/>
      <c r="C21" s="80"/>
      <c r="D21" s="80"/>
      <c r="E21" s="80"/>
      <c r="F21" s="81"/>
      <c r="G21" s="80"/>
    </row>
    <row r="22" spans="1:9" ht="15.6">
      <c r="A22" s="385"/>
      <c r="B22" s="375"/>
      <c r="C22" s="80"/>
      <c r="D22" s="80"/>
      <c r="E22" s="80"/>
      <c r="F22" s="81"/>
      <c r="G22" s="80"/>
    </row>
    <row r="23" spans="1:9" ht="15.6">
      <c r="A23" s="387"/>
      <c r="B23" s="388"/>
      <c r="C23" s="388"/>
      <c r="D23" s="388"/>
      <c r="E23" s="388"/>
      <c r="F23" s="388"/>
      <c r="G23" s="388"/>
    </row>
    <row r="24" spans="1:9" ht="15">
      <c r="A24" s="379"/>
      <c r="B24" s="630" t="str">
        <f>+B2</f>
        <v>Vodovod - splošno (ostali odseki)</v>
      </c>
      <c r="C24" s="630"/>
      <c r="D24" s="433"/>
      <c r="E24" s="389"/>
      <c r="F24" s="389"/>
      <c r="G24" s="389"/>
    </row>
    <row r="25" spans="1:9" ht="15">
      <c r="A25" s="379"/>
      <c r="B25" s="389"/>
      <c r="C25" s="389"/>
      <c r="D25" s="433"/>
      <c r="E25" s="389"/>
      <c r="F25" s="389"/>
      <c r="G25" s="389"/>
    </row>
    <row r="26" spans="1:9" ht="15.6">
      <c r="A26" s="390" t="s">
        <v>752</v>
      </c>
      <c r="B26" s="390" t="s">
        <v>758</v>
      </c>
      <c r="C26" s="82"/>
      <c r="D26" s="82"/>
      <c r="E26" s="82"/>
      <c r="F26" s="72"/>
      <c r="G26" s="83">
        <f>G12</f>
        <v>0</v>
      </c>
    </row>
    <row r="27" spans="1:9" ht="15.6">
      <c r="A27" s="390" t="s">
        <v>756</v>
      </c>
      <c r="B27" s="390" t="s">
        <v>690</v>
      </c>
      <c r="C27" s="391"/>
      <c r="D27" s="83"/>
      <c r="E27" s="83"/>
      <c r="F27" s="72"/>
      <c r="G27" s="83">
        <f>G20</f>
        <v>0</v>
      </c>
      <c r="I27" s="39"/>
    </row>
    <row r="28" spans="1:9" ht="15.6">
      <c r="A28" s="390"/>
      <c r="B28" s="390"/>
      <c r="C28" s="82"/>
      <c r="D28" s="82"/>
      <c r="E28" s="82"/>
      <c r="F28" s="72"/>
      <c r="G28" s="83"/>
    </row>
    <row r="29" spans="1:9" ht="15.6">
      <c r="A29" s="392"/>
      <c r="B29" s="375"/>
      <c r="C29" s="392"/>
      <c r="D29" s="80"/>
      <c r="E29" s="80"/>
      <c r="F29" s="81"/>
      <c r="G29" s="84"/>
      <c r="I29" s="39"/>
    </row>
    <row r="30" spans="1:9" ht="18" thickBot="1">
      <c r="A30" s="393"/>
      <c r="B30" s="394" t="s">
        <v>759</v>
      </c>
      <c r="C30" s="79"/>
      <c r="D30" s="78"/>
      <c r="E30" s="78"/>
      <c r="F30" s="79"/>
      <c r="G30" s="78">
        <f>SUM(G26:G29)</f>
        <v>0</v>
      </c>
    </row>
    <row r="31" spans="1:9" ht="15" thickTop="1">
      <c r="A31" s="379"/>
      <c r="B31" s="379"/>
      <c r="C31" s="74"/>
      <c r="D31" s="74"/>
      <c r="E31" s="74"/>
      <c r="F31" s="75"/>
      <c r="G31" s="74"/>
      <c r="I31" s="39"/>
    </row>
    <row r="32" spans="1:9">
      <c r="A32" s="379"/>
      <c r="B32" s="379"/>
      <c r="C32" s="73"/>
      <c r="D32" s="74"/>
      <c r="E32" s="74"/>
      <c r="F32" s="75"/>
      <c r="G32" s="74"/>
    </row>
    <row r="33" spans="1:7" ht="15.6">
      <c r="A33" s="375"/>
      <c r="B33" s="376" t="s">
        <v>793</v>
      </c>
      <c r="C33" s="72"/>
      <c r="D33" s="377"/>
      <c r="E33" s="72"/>
      <c r="F33" s="72"/>
      <c r="G33" s="72"/>
    </row>
    <row r="34" spans="1:7" ht="15.6">
      <c r="A34" s="378"/>
      <c r="B34" s="575"/>
      <c r="C34" s="575"/>
      <c r="D34" s="575"/>
      <c r="E34" s="575"/>
      <c r="F34" s="575"/>
      <c r="G34" s="575"/>
    </row>
    <row r="35" spans="1:7">
      <c r="A35" s="379"/>
      <c r="B35" s="379"/>
      <c r="C35" s="73"/>
      <c r="D35" s="380" t="s">
        <v>748</v>
      </c>
      <c r="E35" s="380" t="s">
        <v>749</v>
      </c>
      <c r="F35" s="381" t="s">
        <v>750</v>
      </c>
      <c r="G35" s="380" t="s">
        <v>751</v>
      </c>
    </row>
    <row r="36" spans="1:7" ht="15">
      <c r="A36" s="375" t="s">
        <v>752</v>
      </c>
      <c r="B36" s="375" t="s">
        <v>363</v>
      </c>
      <c r="C36" s="73"/>
      <c r="D36" s="382"/>
      <c r="E36" s="73"/>
      <c r="F36" s="73"/>
      <c r="G36" s="73"/>
    </row>
    <row r="37" spans="1:7">
      <c r="A37" s="379"/>
      <c r="B37" s="379"/>
      <c r="C37" s="73"/>
      <c r="D37" s="382"/>
      <c r="E37" s="73"/>
      <c r="F37" s="73"/>
      <c r="G37" s="73"/>
    </row>
    <row r="38" spans="1:7" ht="82.95" customHeight="1">
      <c r="A38" s="379" t="s">
        <v>373</v>
      </c>
      <c r="B38" s="574" t="s">
        <v>794</v>
      </c>
      <c r="C38" s="73"/>
      <c r="D38" s="74" t="s">
        <v>170</v>
      </c>
      <c r="E38" s="74">
        <v>40</v>
      </c>
      <c r="F38" s="75">
        <v>0</v>
      </c>
      <c r="G38" s="74">
        <f>E38*F38</f>
        <v>0</v>
      </c>
    </row>
    <row r="39" spans="1:7">
      <c r="A39" s="379"/>
      <c r="B39" s="379"/>
      <c r="C39" s="73"/>
      <c r="D39" s="74"/>
      <c r="E39" s="74"/>
      <c r="F39" s="75"/>
      <c r="G39" s="74"/>
    </row>
    <row r="40" spans="1:7" ht="39.6">
      <c r="A40" s="379" t="s">
        <v>379</v>
      </c>
      <c r="B40" s="574" t="s">
        <v>795</v>
      </c>
      <c r="C40" s="73"/>
      <c r="D40" s="74" t="s">
        <v>754</v>
      </c>
      <c r="E40" s="74">
        <v>4</v>
      </c>
      <c r="F40" s="75">
        <v>0</v>
      </c>
      <c r="G40" s="74">
        <f>+F40*E40</f>
        <v>0</v>
      </c>
    </row>
    <row r="41" spans="1:7">
      <c r="A41" s="379"/>
      <c r="B41" s="379"/>
      <c r="C41" s="73"/>
      <c r="D41" s="74"/>
      <c r="E41" s="74"/>
      <c r="F41" s="75"/>
      <c r="G41" s="74"/>
    </row>
    <row r="42" spans="1:7">
      <c r="A42" s="379"/>
      <c r="B42" s="379"/>
      <c r="C42" s="73"/>
      <c r="D42" s="74"/>
      <c r="E42" s="74"/>
      <c r="F42" s="75"/>
      <c r="G42" s="74"/>
    </row>
    <row r="43" spans="1:7" ht="15.6">
      <c r="A43" s="383"/>
      <c r="B43" s="384" t="s">
        <v>755</v>
      </c>
      <c r="C43" s="76"/>
      <c r="D43" s="76"/>
      <c r="E43" s="76"/>
      <c r="F43" s="77"/>
      <c r="G43" s="76">
        <f>SUM(G38:G42)</f>
        <v>0</v>
      </c>
    </row>
    <row r="44" spans="1:7" ht="15.6">
      <c r="A44" s="385"/>
      <c r="B44" s="375"/>
      <c r="C44" s="80"/>
      <c r="D44" s="80"/>
      <c r="E44" s="80"/>
      <c r="F44" s="81"/>
      <c r="G44" s="80"/>
    </row>
    <row r="45" spans="1:7" ht="15.6">
      <c r="A45" s="385"/>
      <c r="B45" s="375"/>
      <c r="C45" s="80"/>
      <c r="D45" s="80"/>
      <c r="E45" s="80"/>
      <c r="F45" s="81"/>
      <c r="G45" s="80"/>
    </row>
    <row r="46" spans="1:7" ht="15.6">
      <c r="A46" s="375" t="s">
        <v>756</v>
      </c>
      <c r="B46" s="375" t="s">
        <v>690</v>
      </c>
      <c r="C46" s="72"/>
      <c r="D46" s="74"/>
      <c r="E46" s="74"/>
      <c r="F46" s="73"/>
      <c r="G46" s="74"/>
    </row>
    <row r="47" spans="1:7" ht="40.799999999999997">
      <c r="A47" s="379"/>
      <c r="B47" s="396" t="s">
        <v>1024</v>
      </c>
      <c r="C47" s="73"/>
      <c r="D47" s="74"/>
      <c r="E47" s="73"/>
      <c r="F47" s="75"/>
      <c r="G47" s="74"/>
    </row>
    <row r="48" spans="1:7" ht="15.6">
      <c r="A48" s="385"/>
      <c r="B48" s="375"/>
      <c r="C48" s="80"/>
      <c r="D48" s="80"/>
      <c r="E48" s="80"/>
      <c r="F48" s="81"/>
      <c r="G48" s="80"/>
    </row>
    <row r="49" spans="1:7" ht="39.6">
      <c r="A49" s="379" t="s">
        <v>415</v>
      </c>
      <c r="B49" s="379" t="s">
        <v>796</v>
      </c>
      <c r="C49" s="73"/>
      <c r="D49" s="74" t="s">
        <v>170</v>
      </c>
      <c r="E49" s="74">
        <v>35</v>
      </c>
      <c r="F49" s="75">
        <v>0</v>
      </c>
      <c r="G49" s="74">
        <f>+F49*E49</f>
        <v>0</v>
      </c>
    </row>
    <row r="50" spans="1:7">
      <c r="A50" s="379"/>
      <c r="B50" s="379"/>
      <c r="C50" s="73"/>
      <c r="D50" s="74"/>
      <c r="E50" s="74"/>
      <c r="F50" s="75"/>
      <c r="G50" s="74"/>
    </row>
    <row r="51" spans="1:7">
      <c r="A51" s="379"/>
      <c r="B51" s="379"/>
      <c r="C51" s="73"/>
      <c r="D51" s="74"/>
      <c r="E51" s="74"/>
      <c r="F51" s="75"/>
      <c r="G51" s="74"/>
    </row>
    <row r="52" spans="1:7" ht="15.6">
      <c r="A52" s="383"/>
      <c r="B52" s="384" t="s">
        <v>757</v>
      </c>
      <c r="C52" s="76"/>
      <c r="D52" s="76"/>
      <c r="E52" s="76"/>
      <c r="F52" s="77"/>
      <c r="G52" s="76">
        <f>SUM(G49:G51)</f>
        <v>0</v>
      </c>
    </row>
    <row r="53" spans="1:7" ht="15.6">
      <c r="A53" s="385"/>
      <c r="B53" s="375"/>
      <c r="C53" s="80"/>
      <c r="D53" s="80"/>
      <c r="E53" s="80"/>
      <c r="F53" s="81"/>
      <c r="G53" s="80"/>
    </row>
    <row r="54" spans="1:7" ht="15.6">
      <c r="A54" s="387"/>
      <c r="B54" s="388"/>
      <c r="C54" s="388"/>
      <c r="D54" s="388"/>
      <c r="E54" s="388"/>
      <c r="F54" s="388"/>
      <c r="G54" s="388"/>
    </row>
    <row r="55" spans="1:7" ht="15">
      <c r="A55" s="379"/>
      <c r="B55" s="389" t="str">
        <f>+B33</f>
        <v>kanalizacija (odsek 37)</v>
      </c>
      <c r="C55" s="389"/>
      <c r="D55" s="389"/>
      <c r="E55" s="389"/>
      <c r="F55" s="389"/>
      <c r="G55" s="389"/>
    </row>
    <row r="56" spans="1:7" ht="15.6">
      <c r="A56" s="390" t="s">
        <v>752</v>
      </c>
      <c r="B56" s="390" t="s">
        <v>758</v>
      </c>
      <c r="C56" s="82"/>
      <c r="D56" s="82"/>
      <c r="E56" s="82"/>
      <c r="F56" s="72"/>
      <c r="G56" s="83">
        <f>G43</f>
        <v>0</v>
      </c>
    </row>
    <row r="57" spans="1:7" ht="15.6">
      <c r="A57" s="390" t="s">
        <v>756</v>
      </c>
      <c r="B57" s="390" t="s">
        <v>690</v>
      </c>
      <c r="C57" s="391"/>
      <c r="D57" s="83"/>
      <c r="E57" s="83"/>
      <c r="F57" s="72"/>
      <c r="G57" s="83">
        <f>G52</f>
        <v>0</v>
      </c>
    </row>
    <row r="58" spans="1:7" ht="15.6">
      <c r="A58" s="390"/>
      <c r="B58" s="390"/>
      <c r="C58" s="82"/>
      <c r="D58" s="82"/>
      <c r="E58" s="82"/>
      <c r="F58" s="72"/>
      <c r="G58" s="83"/>
    </row>
    <row r="59" spans="1:7" ht="15.6">
      <c r="A59" s="392"/>
      <c r="B59" s="375"/>
      <c r="C59" s="392"/>
      <c r="D59" s="80"/>
      <c r="E59" s="80"/>
      <c r="F59" s="81"/>
      <c r="G59" s="84"/>
    </row>
    <row r="60" spans="1:7" ht="18" thickBot="1">
      <c r="A60" s="393"/>
      <c r="B60" s="394" t="s">
        <v>759</v>
      </c>
      <c r="C60" s="79"/>
      <c r="D60" s="78"/>
      <c r="E60" s="78"/>
      <c r="F60" s="79"/>
      <c r="G60" s="78">
        <f>SUM(G56:G59)</f>
        <v>0</v>
      </c>
    </row>
    <row r="61" spans="1:7" ht="15" thickTop="1">
      <c r="A61" s="397"/>
      <c r="B61" s="397"/>
      <c r="C61" s="395"/>
      <c r="D61" s="395"/>
      <c r="E61" s="395"/>
      <c r="F61" s="98"/>
      <c r="G61" s="97"/>
    </row>
    <row r="62" spans="1:7">
      <c r="A62" s="398"/>
      <c r="B62" s="399"/>
      <c r="C62" s="103"/>
      <c r="D62" s="400"/>
      <c r="E62" s="103"/>
      <c r="F62" s="103"/>
      <c r="G62" s="103"/>
    </row>
    <row r="63" spans="1:7" ht="30" customHeight="1">
      <c r="A63" s="375"/>
      <c r="B63" s="629" t="s">
        <v>877</v>
      </c>
      <c r="C63" s="629"/>
      <c r="D63" s="377"/>
      <c r="E63" s="72"/>
      <c r="F63" s="72"/>
      <c r="G63" s="72"/>
    </row>
    <row r="64" spans="1:7" ht="15.6">
      <c r="A64" s="378"/>
      <c r="B64" s="631" t="s">
        <v>212</v>
      </c>
      <c r="C64" s="631"/>
      <c r="D64" s="631"/>
      <c r="E64" s="631"/>
      <c r="F64" s="631"/>
      <c r="G64" s="631"/>
    </row>
    <row r="65" spans="1:7">
      <c r="A65" s="379"/>
      <c r="B65" s="379"/>
      <c r="C65" s="73"/>
      <c r="D65" s="380" t="s">
        <v>748</v>
      </c>
      <c r="E65" s="380" t="s">
        <v>749</v>
      </c>
      <c r="F65" s="381" t="s">
        <v>750</v>
      </c>
      <c r="G65" s="380" t="s">
        <v>751</v>
      </c>
    </row>
    <row r="66" spans="1:7" ht="15">
      <c r="A66" s="375" t="s">
        <v>752</v>
      </c>
      <c r="B66" s="375" t="s">
        <v>363</v>
      </c>
      <c r="C66" s="73"/>
      <c r="D66" s="382"/>
      <c r="E66" s="73"/>
      <c r="F66" s="73"/>
      <c r="G66" s="73"/>
    </row>
    <row r="67" spans="1:7">
      <c r="A67" s="379"/>
      <c r="B67" s="379"/>
      <c r="C67" s="73"/>
      <c r="D67" s="382"/>
      <c r="E67" s="73"/>
      <c r="F67" s="73"/>
      <c r="G67" s="73"/>
    </row>
    <row r="68" spans="1:7" ht="39.6">
      <c r="A68" s="379" t="s">
        <v>373</v>
      </c>
      <c r="B68" s="379" t="s">
        <v>760</v>
      </c>
      <c r="C68" s="73"/>
      <c r="D68" s="74" t="s">
        <v>170</v>
      </c>
      <c r="E68" s="74">
        <v>290</v>
      </c>
      <c r="F68" s="75">
        <v>0</v>
      </c>
      <c r="G68" s="74">
        <f>E68*F68</f>
        <v>0</v>
      </c>
    </row>
    <row r="69" spans="1:7">
      <c r="A69" s="379"/>
      <c r="B69" s="379"/>
      <c r="C69" s="73"/>
      <c r="D69" s="74"/>
      <c r="E69" s="74"/>
      <c r="F69" s="75"/>
      <c r="G69" s="74"/>
    </row>
    <row r="70" spans="1:7" ht="39.6">
      <c r="A70" s="379" t="s">
        <v>379</v>
      </c>
      <c r="B70" s="379" t="s">
        <v>761</v>
      </c>
      <c r="C70" s="73"/>
      <c r="D70" s="74" t="s">
        <v>754</v>
      </c>
      <c r="E70" s="74">
        <v>16</v>
      </c>
      <c r="F70" s="75">
        <v>0</v>
      </c>
      <c r="G70" s="74">
        <f>E70*F70</f>
        <v>0</v>
      </c>
    </row>
    <row r="71" spans="1:7">
      <c r="A71" s="379"/>
      <c r="B71" s="379"/>
      <c r="C71" s="73"/>
      <c r="D71" s="74"/>
      <c r="E71" s="74"/>
      <c r="F71" s="75"/>
      <c r="G71" s="74"/>
    </row>
    <row r="72" spans="1:7" ht="26.4">
      <c r="A72" s="379" t="s">
        <v>395</v>
      </c>
      <c r="B72" s="379" t="s">
        <v>1021</v>
      </c>
      <c r="C72" s="73"/>
      <c r="D72" s="74" t="s">
        <v>713</v>
      </c>
      <c r="E72" s="74">
        <v>1</v>
      </c>
      <c r="F72" s="75">
        <v>0</v>
      </c>
      <c r="G72" s="74">
        <f>E72*F72</f>
        <v>0</v>
      </c>
    </row>
    <row r="73" spans="1:7">
      <c r="A73" s="379"/>
      <c r="B73" s="379"/>
      <c r="C73" s="73"/>
      <c r="D73" s="74"/>
      <c r="E73" s="74"/>
      <c r="F73" s="75"/>
      <c r="G73" s="74"/>
    </row>
    <row r="74" spans="1:7" ht="15.6">
      <c r="A74" s="383"/>
      <c r="B74" s="384" t="s">
        <v>755</v>
      </c>
      <c r="C74" s="76"/>
      <c r="D74" s="76"/>
      <c r="E74" s="76"/>
      <c r="F74" s="77"/>
      <c r="G74" s="76">
        <f>SUM(G68:G72)</f>
        <v>0</v>
      </c>
    </row>
    <row r="75" spans="1:7" ht="15.6">
      <c r="A75" s="385"/>
      <c r="B75" s="375"/>
      <c r="C75" s="80"/>
      <c r="D75" s="80"/>
      <c r="E75" s="80"/>
      <c r="F75" s="81"/>
      <c r="G75" s="80"/>
    </row>
    <row r="76" spans="1:7" ht="15.6">
      <c r="A76" s="385"/>
      <c r="B76" s="375"/>
      <c r="C76" s="80"/>
      <c r="D76" s="80"/>
      <c r="E76" s="80"/>
      <c r="F76" s="81"/>
      <c r="G76" s="80"/>
    </row>
    <row r="77" spans="1:7" ht="15.6">
      <c r="A77" s="375" t="s">
        <v>756</v>
      </c>
      <c r="B77" s="375" t="s">
        <v>690</v>
      </c>
      <c r="C77" s="72"/>
      <c r="D77" s="74"/>
      <c r="E77" s="74"/>
      <c r="F77" s="73"/>
      <c r="G77" s="74"/>
    </row>
    <row r="78" spans="1:7">
      <c r="A78" s="379"/>
      <c r="B78" s="386"/>
      <c r="C78" s="73"/>
      <c r="D78" s="74"/>
      <c r="E78" s="73"/>
      <c r="F78" s="75"/>
      <c r="G78" s="74"/>
    </row>
    <row r="79" spans="1:7" ht="105.6">
      <c r="A79" s="379" t="s">
        <v>415</v>
      </c>
      <c r="B79" s="379" t="s">
        <v>1022</v>
      </c>
      <c r="C79" s="74"/>
      <c r="D79" s="74" t="s">
        <v>763</v>
      </c>
      <c r="E79" s="74">
        <f>0.7637*290</f>
        <v>221.47</v>
      </c>
      <c r="F79" s="75">
        <v>0</v>
      </c>
      <c r="G79" s="74">
        <f>E79*F79</f>
        <v>0</v>
      </c>
    </row>
    <row r="80" spans="1:7">
      <c r="A80" s="379"/>
      <c r="B80" s="379"/>
      <c r="C80" s="73"/>
      <c r="D80" s="74"/>
      <c r="E80" s="74"/>
      <c r="F80" s="75"/>
      <c r="G80" s="74"/>
    </row>
    <row r="81" spans="1:7" ht="26.4">
      <c r="A81" s="379" t="s">
        <v>421</v>
      </c>
      <c r="B81" s="379" t="s">
        <v>764</v>
      </c>
      <c r="C81" s="74"/>
      <c r="D81" s="74" t="s">
        <v>765</v>
      </c>
      <c r="E81" s="74">
        <f>1*290</f>
        <v>290</v>
      </c>
      <c r="F81" s="75">
        <v>0</v>
      </c>
      <c r="G81" s="74">
        <f>E81*F81</f>
        <v>0</v>
      </c>
    </row>
    <row r="82" spans="1:7">
      <c r="A82" s="379"/>
      <c r="B82" s="379"/>
      <c r="C82" s="73"/>
      <c r="D82" s="74"/>
      <c r="E82" s="74"/>
      <c r="F82" s="75"/>
      <c r="G82" s="74"/>
    </row>
    <row r="83" spans="1:7" ht="39.6">
      <c r="A83" s="379" t="s">
        <v>532</v>
      </c>
      <c r="B83" s="379" t="s">
        <v>766</v>
      </c>
      <c r="C83" s="74"/>
      <c r="D83" s="74" t="s">
        <v>763</v>
      </c>
      <c r="E83" s="74">
        <f>0.1395*290</f>
        <v>40.46</v>
      </c>
      <c r="F83" s="75">
        <v>0</v>
      </c>
      <c r="G83" s="74">
        <f>E83*F83</f>
        <v>0</v>
      </c>
    </row>
    <row r="84" spans="1:7">
      <c r="A84" s="379"/>
      <c r="B84" s="379"/>
      <c r="C84" s="73"/>
      <c r="D84" s="74"/>
      <c r="E84" s="74"/>
      <c r="F84" s="75"/>
      <c r="G84" s="74"/>
    </row>
    <row r="85" spans="1:7" ht="66">
      <c r="A85" s="379" t="s">
        <v>425</v>
      </c>
      <c r="B85" s="379" t="s">
        <v>767</v>
      </c>
      <c r="C85" s="74"/>
      <c r="D85" s="74" t="s">
        <v>763</v>
      </c>
      <c r="E85" s="74">
        <f>0.3148*290</f>
        <v>91.29</v>
      </c>
      <c r="F85" s="75">
        <v>0</v>
      </c>
      <c r="G85" s="74">
        <f>E85*F85</f>
        <v>0</v>
      </c>
    </row>
    <row r="86" spans="1:7">
      <c r="A86" s="379"/>
      <c r="B86" s="379"/>
      <c r="C86" s="73"/>
      <c r="D86" s="74"/>
      <c r="E86" s="74"/>
      <c r="F86" s="75"/>
      <c r="G86" s="74"/>
    </row>
    <row r="87" spans="1:7" ht="79.2">
      <c r="A87" s="379" t="s">
        <v>614</v>
      </c>
      <c r="B87" s="379" t="s">
        <v>768</v>
      </c>
      <c r="C87" s="74"/>
      <c r="D87" s="74" t="s">
        <v>763</v>
      </c>
      <c r="E87" s="74">
        <f>0.194*290</f>
        <v>56.26</v>
      </c>
      <c r="F87" s="75">
        <v>0</v>
      </c>
      <c r="G87" s="74">
        <f>E87*F87</f>
        <v>0</v>
      </c>
    </row>
    <row r="88" spans="1:7">
      <c r="A88" s="379"/>
      <c r="B88" s="379"/>
      <c r="C88" s="73"/>
      <c r="D88" s="74"/>
      <c r="E88" s="74"/>
      <c r="F88" s="75"/>
      <c r="G88" s="74"/>
    </row>
    <row r="89" spans="1:7" ht="66">
      <c r="A89" s="379" t="s">
        <v>769</v>
      </c>
      <c r="B89" s="379" t="s">
        <v>959</v>
      </c>
      <c r="C89" s="74"/>
      <c r="D89" s="74" t="s">
        <v>763</v>
      </c>
      <c r="E89" s="74">
        <f>+E79-E83-E85-0.0154*290</f>
        <v>85.25</v>
      </c>
      <c r="F89" s="75">
        <v>0</v>
      </c>
      <c r="G89" s="74">
        <f>E89*F89</f>
        <v>0</v>
      </c>
    </row>
    <row r="90" spans="1:7">
      <c r="A90" s="379"/>
      <c r="B90" s="379"/>
      <c r="C90" s="73"/>
      <c r="D90" s="74"/>
      <c r="E90" s="74"/>
      <c r="F90" s="75"/>
      <c r="G90" s="74"/>
    </row>
    <row r="91" spans="1:7">
      <c r="A91" s="379"/>
      <c r="B91" s="379"/>
      <c r="C91" s="73"/>
      <c r="D91" s="74"/>
      <c r="E91" s="74"/>
      <c r="F91" s="75"/>
      <c r="G91" s="74"/>
    </row>
    <row r="92" spans="1:7" ht="15.6">
      <c r="A92" s="383"/>
      <c r="B92" s="384" t="s">
        <v>757</v>
      </c>
      <c r="C92" s="76"/>
      <c r="D92" s="76"/>
      <c r="E92" s="76"/>
      <c r="F92" s="77"/>
      <c r="G92" s="76">
        <f>SUM(G79:G91)</f>
        <v>0</v>
      </c>
    </row>
    <row r="93" spans="1:7" ht="15.6">
      <c r="A93" s="385"/>
      <c r="B93" s="375"/>
      <c r="C93" s="80"/>
      <c r="D93" s="80"/>
      <c r="E93" s="80"/>
      <c r="F93" s="81"/>
      <c r="G93" s="80"/>
    </row>
    <row r="94" spans="1:7" ht="15.6">
      <c r="A94" s="385"/>
      <c r="B94" s="375"/>
      <c r="C94" s="80"/>
      <c r="D94" s="80"/>
      <c r="E94" s="80"/>
      <c r="F94" s="81"/>
      <c r="G94" s="80"/>
    </row>
    <row r="95" spans="1:7" ht="15">
      <c r="A95" s="375" t="s">
        <v>770</v>
      </c>
      <c r="B95" s="375" t="s">
        <v>771</v>
      </c>
      <c r="C95" s="73"/>
      <c r="D95" s="74"/>
      <c r="E95" s="74"/>
      <c r="F95" s="73"/>
      <c r="G95" s="74"/>
    </row>
    <row r="96" spans="1:7">
      <c r="A96" s="379"/>
      <c r="B96" s="379"/>
      <c r="C96" s="73"/>
      <c r="D96" s="74"/>
      <c r="E96" s="74"/>
      <c r="F96" s="73"/>
      <c r="G96" s="74"/>
    </row>
    <row r="97" spans="1:7" ht="66.599999999999994" customHeight="1">
      <c r="A97" s="379" t="s">
        <v>539</v>
      </c>
      <c r="B97" s="401" t="s">
        <v>772</v>
      </c>
      <c r="C97" s="74"/>
      <c r="D97" s="74"/>
      <c r="E97" s="74"/>
      <c r="F97" s="73"/>
      <c r="G97" s="74"/>
    </row>
    <row r="98" spans="1:7">
      <c r="A98" s="379"/>
      <c r="B98" s="379" t="s">
        <v>773</v>
      </c>
      <c r="C98" s="74"/>
      <c r="D98" s="74" t="s">
        <v>170</v>
      </c>
      <c r="E98" s="74">
        <v>290</v>
      </c>
      <c r="F98" s="75">
        <v>0</v>
      </c>
      <c r="G98" s="74">
        <f>E98*F98</f>
        <v>0</v>
      </c>
    </row>
    <row r="99" spans="1:7">
      <c r="A99" s="379"/>
      <c r="B99" s="379"/>
      <c r="C99" s="402"/>
      <c r="D99" s="74"/>
      <c r="E99" s="74"/>
      <c r="F99" s="75"/>
      <c r="G99" s="74"/>
    </row>
    <row r="100" spans="1:7" ht="26.4">
      <c r="A100" s="379" t="s">
        <v>439</v>
      </c>
      <c r="B100" s="379" t="s">
        <v>774</v>
      </c>
      <c r="C100" s="402"/>
      <c r="D100" s="74" t="s">
        <v>754</v>
      </c>
      <c r="E100" s="74">
        <v>2</v>
      </c>
      <c r="F100" s="75">
        <v>0</v>
      </c>
      <c r="G100" s="74">
        <f>E100*F100</f>
        <v>0</v>
      </c>
    </row>
    <row r="101" spans="1:7">
      <c r="A101" s="379"/>
      <c r="B101" s="379"/>
      <c r="C101" s="402"/>
      <c r="D101" s="74"/>
      <c r="E101" s="74"/>
      <c r="F101" s="75"/>
      <c r="G101" s="74"/>
    </row>
    <row r="102" spans="1:7" ht="26.4">
      <c r="A102" s="379" t="s">
        <v>775</v>
      </c>
      <c r="B102" s="379" t="s">
        <v>776</v>
      </c>
      <c r="C102" s="73"/>
      <c r="D102" s="74" t="s">
        <v>170</v>
      </c>
      <c r="E102" s="74">
        <v>290</v>
      </c>
      <c r="F102" s="75">
        <v>0</v>
      </c>
      <c r="G102" s="74">
        <f>E102*F102</f>
        <v>0</v>
      </c>
    </row>
    <row r="103" spans="1:7">
      <c r="A103" s="379"/>
      <c r="B103" s="379"/>
      <c r="C103" s="402"/>
      <c r="D103" s="74"/>
      <c r="E103" s="74"/>
      <c r="F103" s="75"/>
      <c r="G103" s="74"/>
    </row>
    <row r="104" spans="1:7" ht="52.8">
      <c r="A104" s="379" t="s">
        <v>777</v>
      </c>
      <c r="B104" s="379" t="s">
        <v>778</v>
      </c>
      <c r="C104" s="73"/>
    </row>
    <row r="105" spans="1:7">
      <c r="A105" s="379"/>
      <c r="B105" s="379" t="s">
        <v>779</v>
      </c>
      <c r="C105" s="74"/>
      <c r="D105" s="74" t="s">
        <v>754</v>
      </c>
      <c r="E105" s="74">
        <v>4</v>
      </c>
      <c r="F105" s="75">
        <v>0</v>
      </c>
      <c r="G105" s="74">
        <f>E105*F105</f>
        <v>0</v>
      </c>
    </row>
    <row r="106" spans="1:7">
      <c r="A106" s="379"/>
      <c r="B106" s="379"/>
      <c r="C106" s="74"/>
      <c r="D106" s="74"/>
      <c r="E106" s="74"/>
      <c r="F106" s="75"/>
      <c r="G106" s="74"/>
    </row>
    <row r="107" spans="1:7" ht="15.6">
      <c r="A107" s="383"/>
      <c r="B107" s="384" t="s">
        <v>780</v>
      </c>
      <c r="C107" s="76"/>
      <c r="D107" s="76"/>
      <c r="E107" s="76"/>
      <c r="F107" s="77"/>
      <c r="G107" s="76">
        <f>SUM(G98:G105)</f>
        <v>0</v>
      </c>
    </row>
    <row r="108" spans="1:7" ht="15.6">
      <c r="A108" s="385"/>
      <c r="B108" s="375"/>
      <c r="C108" s="80"/>
      <c r="D108" s="80"/>
      <c r="E108" s="80"/>
      <c r="F108" s="81"/>
      <c r="G108" s="80"/>
    </row>
    <row r="109" spans="1:7" ht="15">
      <c r="A109" s="375" t="s">
        <v>781</v>
      </c>
      <c r="B109" s="375" t="s">
        <v>782</v>
      </c>
      <c r="C109" s="73"/>
      <c r="D109" s="74"/>
      <c r="E109" s="74"/>
      <c r="F109" s="73"/>
      <c r="G109" s="74"/>
    </row>
    <row r="110" spans="1:7">
      <c r="A110" s="403"/>
      <c r="B110" s="403"/>
      <c r="C110" s="73"/>
      <c r="D110" s="73"/>
      <c r="E110" s="73"/>
      <c r="F110" s="75"/>
      <c r="G110" s="74"/>
    </row>
    <row r="111" spans="1:7" ht="39.6">
      <c r="A111" s="379" t="s">
        <v>624</v>
      </c>
      <c r="B111" s="379" t="s">
        <v>972</v>
      </c>
      <c r="C111" s="73"/>
      <c r="D111" s="74" t="s">
        <v>713</v>
      </c>
      <c r="E111" s="73">
        <v>1</v>
      </c>
      <c r="F111" s="75">
        <v>0</v>
      </c>
      <c r="G111" s="74">
        <f>+F111*E111</f>
        <v>0</v>
      </c>
    </row>
    <row r="112" spans="1:7">
      <c r="A112" s="403"/>
      <c r="B112" s="403"/>
      <c r="C112" s="73"/>
      <c r="D112" s="73"/>
      <c r="E112" s="73"/>
      <c r="F112" s="75"/>
      <c r="G112" s="74"/>
    </row>
    <row r="113" spans="1:7">
      <c r="A113" s="379" t="s">
        <v>630</v>
      </c>
      <c r="B113" s="379" t="s">
        <v>135</v>
      </c>
      <c r="C113" s="404"/>
      <c r="D113" s="74" t="s">
        <v>524</v>
      </c>
      <c r="E113" s="73">
        <v>25</v>
      </c>
      <c r="F113" s="75">
        <v>0</v>
      </c>
      <c r="G113" s="74">
        <f>+F113*E113</f>
        <v>0</v>
      </c>
    </row>
    <row r="114" spans="1:7">
      <c r="A114" s="379"/>
      <c r="B114" s="379"/>
      <c r="C114" s="404"/>
      <c r="D114" s="74"/>
      <c r="E114" s="73"/>
      <c r="F114" s="75"/>
      <c r="G114" s="74"/>
    </row>
    <row r="115" spans="1:7">
      <c r="A115" s="379" t="s">
        <v>632</v>
      </c>
      <c r="B115" s="379" t="s">
        <v>1026</v>
      </c>
      <c r="C115" s="404"/>
      <c r="D115" s="74" t="s">
        <v>713</v>
      </c>
      <c r="E115" s="73">
        <v>1</v>
      </c>
      <c r="F115" s="75">
        <v>0</v>
      </c>
      <c r="G115" s="74">
        <f>+F115*E115</f>
        <v>0</v>
      </c>
    </row>
    <row r="116" spans="1:7">
      <c r="A116" s="379"/>
      <c r="B116" s="379"/>
      <c r="C116" s="404"/>
      <c r="D116" s="74"/>
      <c r="E116" s="73"/>
      <c r="F116" s="75"/>
      <c r="G116" s="74"/>
    </row>
    <row r="117" spans="1:7">
      <c r="A117" s="379" t="s">
        <v>92</v>
      </c>
      <c r="B117" s="379" t="s">
        <v>783</v>
      </c>
      <c r="C117" s="404"/>
      <c r="D117" s="74" t="s">
        <v>713</v>
      </c>
      <c r="E117" s="73">
        <v>1</v>
      </c>
      <c r="F117" s="75">
        <v>0</v>
      </c>
      <c r="G117" s="74">
        <f>+F117*E117</f>
        <v>0</v>
      </c>
    </row>
    <row r="118" spans="1:7">
      <c r="A118" s="403"/>
      <c r="B118" s="403"/>
      <c r="C118" s="73"/>
      <c r="D118" s="73"/>
      <c r="E118" s="73"/>
      <c r="F118" s="75"/>
      <c r="G118" s="73"/>
    </row>
    <row r="119" spans="1:7">
      <c r="A119" s="379" t="s">
        <v>641</v>
      </c>
      <c r="B119" s="379" t="s">
        <v>784</v>
      </c>
      <c r="C119" s="73"/>
      <c r="D119" s="74" t="s">
        <v>170</v>
      </c>
      <c r="E119" s="73">
        <v>290</v>
      </c>
      <c r="F119" s="75">
        <v>0</v>
      </c>
      <c r="G119" s="74">
        <f>E119*F119</f>
        <v>0</v>
      </c>
    </row>
    <row r="120" spans="1:7" ht="16.8">
      <c r="A120" s="405"/>
      <c r="B120" s="406"/>
      <c r="C120" s="73"/>
      <c r="D120" s="382"/>
      <c r="E120" s="73"/>
      <c r="F120" s="73"/>
      <c r="G120" s="73"/>
    </row>
    <row r="121" spans="1:7" ht="15.6">
      <c r="A121" s="407"/>
      <c r="B121" s="384" t="s">
        <v>785</v>
      </c>
      <c r="C121" s="76"/>
      <c r="D121" s="76"/>
      <c r="E121" s="76"/>
      <c r="F121" s="77"/>
      <c r="G121" s="76">
        <f>SUM(G111:G119)</f>
        <v>0</v>
      </c>
    </row>
    <row r="122" spans="1:7">
      <c r="A122" s="408"/>
      <c r="B122" s="409"/>
      <c r="C122" s="105"/>
      <c r="D122" s="408"/>
      <c r="E122" s="104"/>
      <c r="F122" s="105"/>
      <c r="G122" s="106"/>
    </row>
    <row r="123" spans="1:7">
      <c r="A123" s="408"/>
      <c r="B123" s="409"/>
      <c r="C123" s="105"/>
      <c r="D123" s="408"/>
      <c r="E123" s="104"/>
      <c r="F123" s="105"/>
      <c r="G123" s="106"/>
    </row>
    <row r="124" spans="1:7">
      <c r="A124" s="408"/>
      <c r="B124" s="409"/>
      <c r="C124" s="105"/>
      <c r="D124" s="408"/>
      <c r="E124" s="104"/>
      <c r="F124" s="105"/>
      <c r="G124" s="106"/>
    </row>
    <row r="125" spans="1:7" ht="15.6">
      <c r="A125" s="387"/>
      <c r="B125" s="631" t="s">
        <v>872</v>
      </c>
      <c r="C125" s="631"/>
      <c r="D125" s="631"/>
      <c r="E125" s="631"/>
      <c r="F125" s="631"/>
      <c r="G125" s="631"/>
    </row>
    <row r="126" spans="1:7" ht="15.6">
      <c r="A126" s="387"/>
      <c r="B126" s="388"/>
      <c r="C126" s="388"/>
      <c r="D126" s="388"/>
      <c r="E126" s="388"/>
      <c r="F126" s="388"/>
      <c r="G126" s="388"/>
    </row>
    <row r="127" spans="1:7" ht="15">
      <c r="A127" s="379"/>
      <c r="B127" s="630" t="str">
        <f>+B63</f>
        <v>Vodovod-prestavitev odsek 37</v>
      </c>
      <c r="C127" s="630"/>
      <c r="D127" s="389"/>
      <c r="E127" s="389"/>
      <c r="F127" s="389"/>
      <c r="G127" s="389"/>
    </row>
    <row r="128" spans="1:7" ht="15">
      <c r="A128" s="379"/>
      <c r="B128" s="389"/>
      <c r="C128" s="389"/>
      <c r="D128" s="389"/>
      <c r="E128" s="389"/>
      <c r="F128" s="389"/>
      <c r="G128" s="389"/>
    </row>
    <row r="129" spans="1:7" ht="15.6">
      <c r="A129" s="390" t="s">
        <v>752</v>
      </c>
      <c r="B129" s="390" t="s">
        <v>758</v>
      </c>
      <c r="C129" s="82"/>
      <c r="D129" s="82"/>
      <c r="E129" s="82"/>
      <c r="F129" s="72"/>
      <c r="G129" s="83">
        <f>G74</f>
        <v>0</v>
      </c>
    </row>
    <row r="130" spans="1:7" ht="15.6">
      <c r="A130" s="390" t="s">
        <v>756</v>
      </c>
      <c r="B130" s="390" t="s">
        <v>690</v>
      </c>
      <c r="C130" s="391"/>
      <c r="D130" s="83"/>
      <c r="E130" s="83"/>
      <c r="F130" s="72"/>
      <c r="G130" s="83">
        <f>G92</f>
        <v>0</v>
      </c>
    </row>
    <row r="131" spans="1:7" ht="15.6">
      <c r="A131" s="390" t="s">
        <v>770</v>
      </c>
      <c r="B131" s="390" t="s">
        <v>771</v>
      </c>
      <c r="C131" s="391"/>
      <c r="D131" s="83"/>
      <c r="E131" s="83"/>
      <c r="F131" s="72"/>
      <c r="G131" s="83">
        <f>G107</f>
        <v>0</v>
      </c>
    </row>
    <row r="132" spans="1:7" ht="15.6">
      <c r="A132" s="410" t="s">
        <v>781</v>
      </c>
      <c r="B132" s="390" t="s">
        <v>782</v>
      </c>
      <c r="C132" s="410"/>
      <c r="D132" s="83"/>
      <c r="E132" s="83"/>
      <c r="F132" s="72"/>
      <c r="G132" s="83">
        <f>G121</f>
        <v>0</v>
      </c>
    </row>
    <row r="133" spans="1:7" ht="15.6">
      <c r="A133" s="392"/>
      <c r="B133" s="375"/>
      <c r="C133" s="392"/>
      <c r="D133" s="80"/>
      <c r="E133" s="80"/>
      <c r="F133" s="81"/>
      <c r="G133" s="84"/>
    </row>
    <row r="134" spans="1:7" ht="18" thickBot="1">
      <c r="A134" s="393"/>
      <c r="B134" s="394" t="s">
        <v>759</v>
      </c>
      <c r="C134" s="79"/>
      <c r="D134" s="78"/>
      <c r="E134" s="78"/>
      <c r="F134" s="79"/>
      <c r="G134" s="78">
        <f>SUM(G129:G132)</f>
        <v>0</v>
      </c>
    </row>
    <row r="135" spans="1:7" ht="15" thickTop="1">
      <c r="A135" s="39"/>
      <c r="B135" s="39"/>
      <c r="C135" s="39"/>
      <c r="D135" s="39"/>
      <c r="E135" s="39"/>
      <c r="F135" s="39"/>
      <c r="G135" s="39"/>
    </row>
    <row r="136" spans="1:7">
      <c r="A136" s="39"/>
      <c r="B136" s="39"/>
      <c r="C136" s="39"/>
      <c r="D136" s="39"/>
      <c r="E136" s="39"/>
      <c r="F136" s="39"/>
      <c r="G136" s="39"/>
    </row>
    <row r="137" spans="1:7" ht="30" customHeight="1">
      <c r="A137" s="375"/>
      <c r="B137" s="629" t="s">
        <v>878</v>
      </c>
      <c r="C137" s="629"/>
      <c r="D137" s="377"/>
      <c r="E137" s="72"/>
      <c r="F137" s="72"/>
      <c r="G137" s="72"/>
    </row>
    <row r="138" spans="1:7" ht="15.6">
      <c r="A138" s="378"/>
      <c r="B138" s="631" t="s">
        <v>212</v>
      </c>
      <c r="C138" s="631"/>
      <c r="D138" s="631"/>
      <c r="E138" s="631"/>
      <c r="F138" s="631"/>
      <c r="G138" s="631"/>
    </row>
    <row r="139" spans="1:7">
      <c r="A139" s="379"/>
      <c r="B139" s="379"/>
      <c r="C139" s="73"/>
      <c r="D139" s="380" t="s">
        <v>748</v>
      </c>
      <c r="E139" s="380" t="s">
        <v>749</v>
      </c>
      <c r="F139" s="381" t="s">
        <v>750</v>
      </c>
      <c r="G139" s="380" t="s">
        <v>751</v>
      </c>
    </row>
    <row r="140" spans="1:7" ht="15">
      <c r="A140" s="375" t="s">
        <v>752</v>
      </c>
      <c r="B140" s="375" t="s">
        <v>363</v>
      </c>
      <c r="C140" s="73"/>
      <c r="D140" s="382"/>
      <c r="E140" s="73"/>
      <c r="F140" s="73"/>
      <c r="G140" s="73"/>
    </row>
    <row r="141" spans="1:7">
      <c r="A141" s="379"/>
      <c r="B141" s="379"/>
      <c r="C141" s="73"/>
      <c r="D141" s="382"/>
      <c r="E141" s="73"/>
      <c r="F141" s="73"/>
      <c r="G141" s="73"/>
    </row>
    <row r="142" spans="1:7" ht="39.6">
      <c r="A142" s="379" t="s">
        <v>373</v>
      </c>
      <c r="B142" s="379" t="s">
        <v>760</v>
      </c>
      <c r="C142" s="73"/>
      <c r="D142" s="74" t="s">
        <v>170</v>
      </c>
      <c r="E142" s="74">
        <v>290</v>
      </c>
      <c r="F142" s="75">
        <v>0</v>
      </c>
      <c r="G142" s="74">
        <f>E142*F142</f>
        <v>0</v>
      </c>
    </row>
    <row r="143" spans="1:7">
      <c r="A143" s="379"/>
      <c r="B143" s="379"/>
      <c r="C143" s="73"/>
      <c r="D143" s="74"/>
      <c r="E143" s="74"/>
      <c r="F143" s="75"/>
      <c r="G143" s="74"/>
    </row>
    <row r="144" spans="1:7" ht="39.6">
      <c r="A144" s="379" t="s">
        <v>379</v>
      </c>
      <c r="B144" s="379" t="s">
        <v>761</v>
      </c>
      <c r="C144" s="73"/>
      <c r="D144" s="74" t="s">
        <v>754</v>
      </c>
      <c r="E144" s="74">
        <v>18</v>
      </c>
      <c r="F144" s="75">
        <v>0</v>
      </c>
      <c r="G144" s="74">
        <f>E144*F144</f>
        <v>0</v>
      </c>
    </row>
    <row r="145" spans="1:7">
      <c r="A145" s="379"/>
      <c r="B145" s="379"/>
      <c r="C145" s="73"/>
      <c r="D145" s="74"/>
      <c r="E145" s="74"/>
      <c r="F145" s="75"/>
      <c r="G145" s="74"/>
    </row>
    <row r="146" spans="1:7" ht="26.4">
      <c r="A146" s="379" t="s">
        <v>395</v>
      </c>
      <c r="B146" s="379" t="s">
        <v>1023</v>
      </c>
      <c r="C146" s="73"/>
      <c r="D146" s="74" t="s">
        <v>713</v>
      </c>
      <c r="E146" s="74">
        <v>1</v>
      </c>
      <c r="F146" s="75">
        <v>0</v>
      </c>
      <c r="G146" s="74">
        <f>E146*F146</f>
        <v>0</v>
      </c>
    </row>
    <row r="147" spans="1:7">
      <c r="A147" s="379"/>
      <c r="B147" s="379"/>
      <c r="C147" s="73"/>
      <c r="D147" s="74"/>
      <c r="E147" s="74"/>
      <c r="F147" s="75"/>
      <c r="G147" s="74"/>
    </row>
    <row r="148" spans="1:7" ht="15.6">
      <c r="A148" s="383"/>
      <c r="B148" s="384" t="s">
        <v>755</v>
      </c>
      <c r="C148" s="76"/>
      <c r="D148" s="76"/>
      <c r="E148" s="76"/>
      <c r="F148" s="77"/>
      <c r="G148" s="76">
        <f>SUM(G142:G146)</f>
        <v>0</v>
      </c>
    </row>
    <row r="149" spans="1:7" ht="15.6">
      <c r="A149" s="385"/>
      <c r="B149" s="375"/>
      <c r="C149" s="80"/>
      <c r="D149" s="80"/>
      <c r="E149" s="80"/>
      <c r="F149" s="81"/>
      <c r="G149" s="80"/>
    </row>
    <row r="150" spans="1:7" ht="15.6">
      <c r="A150" s="385"/>
      <c r="B150" s="375"/>
      <c r="C150" s="80"/>
      <c r="D150" s="80"/>
      <c r="E150" s="80"/>
      <c r="F150" s="81"/>
      <c r="G150" s="80"/>
    </row>
    <row r="151" spans="1:7" ht="15.6">
      <c r="A151" s="375" t="s">
        <v>756</v>
      </c>
      <c r="B151" s="375" t="s">
        <v>690</v>
      </c>
      <c r="C151" s="72"/>
      <c r="D151" s="74"/>
      <c r="E151" s="74"/>
      <c r="F151" s="73"/>
      <c r="G151" s="74"/>
    </row>
    <row r="152" spans="1:7" ht="40.799999999999997">
      <c r="A152" s="379"/>
      <c r="B152" s="396" t="s">
        <v>762</v>
      </c>
      <c r="C152" s="73"/>
      <c r="D152" s="74"/>
      <c r="E152" s="73"/>
      <c r="F152" s="75"/>
      <c r="G152" s="74"/>
    </row>
    <row r="153" spans="1:7">
      <c r="A153" s="379"/>
      <c r="B153" s="386"/>
      <c r="C153" s="73"/>
      <c r="D153" s="74"/>
      <c r="E153" s="73"/>
      <c r="F153" s="75"/>
      <c r="G153" s="74"/>
    </row>
    <row r="154" spans="1:7" ht="99" customHeight="1">
      <c r="A154" s="379" t="s">
        <v>415</v>
      </c>
      <c r="B154" s="379" t="s">
        <v>1022</v>
      </c>
      <c r="C154" s="74"/>
      <c r="D154" s="74" t="s">
        <v>763</v>
      </c>
      <c r="E154" s="74">
        <f>0.75*290</f>
        <v>217.5</v>
      </c>
      <c r="F154" s="75">
        <v>0</v>
      </c>
      <c r="G154" s="74">
        <f>E154*F154</f>
        <v>0</v>
      </c>
    </row>
    <row r="155" spans="1:7">
      <c r="A155" s="379"/>
      <c r="B155" s="379"/>
      <c r="C155" s="73"/>
      <c r="D155" s="74"/>
      <c r="E155" s="74"/>
      <c r="F155" s="75"/>
      <c r="G155" s="74"/>
    </row>
    <row r="156" spans="1:7" ht="26.4">
      <c r="A156" s="379" t="s">
        <v>421</v>
      </c>
      <c r="B156" s="379" t="s">
        <v>764</v>
      </c>
      <c r="C156" s="74"/>
      <c r="D156" s="74" t="s">
        <v>765</v>
      </c>
      <c r="E156" s="74">
        <f>1*290</f>
        <v>290</v>
      </c>
      <c r="F156" s="75">
        <v>0</v>
      </c>
      <c r="G156" s="74">
        <f>E156*F156</f>
        <v>0</v>
      </c>
    </row>
    <row r="157" spans="1:7">
      <c r="A157" s="379"/>
      <c r="B157" s="379"/>
      <c r="C157" s="73"/>
      <c r="D157" s="74"/>
      <c r="E157" s="74"/>
      <c r="F157" s="75"/>
      <c r="G157" s="74"/>
    </row>
    <row r="158" spans="1:7" ht="39.6">
      <c r="A158" s="379" t="s">
        <v>532</v>
      </c>
      <c r="B158" s="379" t="s">
        <v>766</v>
      </c>
      <c r="C158" s="74"/>
      <c r="D158" s="74" t="s">
        <v>763</v>
      </c>
      <c r="E158" s="74">
        <f>0.1395*290</f>
        <v>40.46</v>
      </c>
      <c r="F158" s="75">
        <v>0</v>
      </c>
      <c r="G158" s="74">
        <f>E158*F158</f>
        <v>0</v>
      </c>
    </row>
    <row r="159" spans="1:7">
      <c r="A159" s="379"/>
      <c r="B159" s="379"/>
      <c r="C159" s="73"/>
      <c r="D159" s="74"/>
      <c r="E159" s="74"/>
      <c r="F159" s="75"/>
      <c r="G159" s="74"/>
    </row>
    <row r="160" spans="1:7" ht="66">
      <c r="A160" s="379" t="s">
        <v>425</v>
      </c>
      <c r="B160" s="379" t="s">
        <v>767</v>
      </c>
      <c r="C160" s="74"/>
      <c r="D160" s="74" t="s">
        <v>763</v>
      </c>
      <c r="E160" s="74">
        <f>0.3148*290</f>
        <v>91.29</v>
      </c>
      <c r="F160" s="75">
        <v>0</v>
      </c>
      <c r="G160" s="74">
        <f>E160*F160</f>
        <v>0</v>
      </c>
    </row>
    <row r="161" spans="1:7">
      <c r="A161" s="379"/>
      <c r="B161" s="379"/>
      <c r="C161" s="73"/>
      <c r="D161" s="74"/>
      <c r="E161" s="74"/>
      <c r="F161" s="75"/>
      <c r="G161" s="74"/>
    </row>
    <row r="162" spans="1:7" ht="79.2">
      <c r="A162" s="379" t="s">
        <v>614</v>
      </c>
      <c r="B162" s="379" t="s">
        <v>768</v>
      </c>
      <c r="C162" s="74"/>
      <c r="D162" s="74" t="s">
        <v>763</v>
      </c>
      <c r="E162" s="74">
        <f>0.2801*290</f>
        <v>81.23</v>
      </c>
      <c r="F162" s="75">
        <v>0</v>
      </c>
      <c r="G162" s="74">
        <f>E162*F162</f>
        <v>0</v>
      </c>
    </row>
    <row r="163" spans="1:7">
      <c r="A163" s="379"/>
      <c r="B163" s="379"/>
      <c r="C163" s="73"/>
      <c r="D163" s="74"/>
      <c r="E163" s="74"/>
      <c r="F163" s="75"/>
      <c r="G163" s="74"/>
    </row>
    <row r="164" spans="1:7" ht="66">
      <c r="A164" s="379" t="s">
        <v>769</v>
      </c>
      <c r="B164" s="379" t="s">
        <v>959</v>
      </c>
      <c r="C164" s="74"/>
      <c r="D164" s="74" t="s">
        <v>763</v>
      </c>
      <c r="E164" s="74">
        <f>+E154-E158-E160-0.0154*290</f>
        <v>81.28</v>
      </c>
      <c r="F164" s="75">
        <v>0</v>
      </c>
      <c r="G164" s="74">
        <f>E164*F164</f>
        <v>0</v>
      </c>
    </row>
    <row r="165" spans="1:7">
      <c r="A165" s="379"/>
      <c r="B165" s="379"/>
      <c r="C165" s="73"/>
      <c r="D165" s="74"/>
      <c r="E165" s="74"/>
      <c r="F165" s="75"/>
      <c r="G165" s="74"/>
    </row>
    <row r="166" spans="1:7">
      <c r="A166" s="379"/>
      <c r="B166" s="379"/>
      <c r="C166" s="73"/>
      <c r="D166" s="74"/>
      <c r="E166" s="74"/>
      <c r="F166" s="75"/>
      <c r="G166" s="74"/>
    </row>
    <row r="167" spans="1:7" ht="15.6">
      <c r="A167" s="383"/>
      <c r="B167" s="384" t="s">
        <v>757</v>
      </c>
      <c r="C167" s="76"/>
      <c r="D167" s="76"/>
      <c r="E167" s="76"/>
      <c r="F167" s="77"/>
      <c r="G167" s="76">
        <f>SUM(G154:G166)</f>
        <v>0</v>
      </c>
    </row>
    <row r="168" spans="1:7" ht="15.6">
      <c r="A168" s="385"/>
      <c r="B168" s="375"/>
      <c r="C168" s="80"/>
      <c r="D168" s="80"/>
      <c r="E168" s="80"/>
      <c r="F168" s="81"/>
      <c r="G168" s="80"/>
    </row>
    <row r="169" spans="1:7" ht="15.6">
      <c r="A169" s="385"/>
      <c r="B169" s="375"/>
      <c r="C169" s="80"/>
      <c r="D169" s="80"/>
      <c r="E169" s="80"/>
      <c r="F169" s="81"/>
      <c r="G169" s="80"/>
    </row>
    <row r="170" spans="1:7" ht="15">
      <c r="A170" s="375" t="s">
        <v>770</v>
      </c>
      <c r="B170" s="375" t="s">
        <v>771</v>
      </c>
      <c r="C170" s="73"/>
      <c r="D170" s="74"/>
      <c r="E170" s="74"/>
      <c r="F170" s="73"/>
      <c r="G170" s="74"/>
    </row>
    <row r="171" spans="1:7">
      <c r="A171" s="379"/>
      <c r="B171" s="379"/>
      <c r="C171" s="73"/>
      <c r="D171" s="74"/>
      <c r="E171" s="74"/>
      <c r="F171" s="73"/>
      <c r="G171" s="74"/>
    </row>
    <row r="172" spans="1:7" ht="66.599999999999994" customHeight="1">
      <c r="A172" s="379" t="s">
        <v>539</v>
      </c>
      <c r="B172" s="401" t="s">
        <v>772</v>
      </c>
      <c r="C172" s="74"/>
      <c r="D172" s="74"/>
      <c r="E172" s="74"/>
      <c r="F172" s="73"/>
      <c r="G172" s="74"/>
    </row>
    <row r="173" spans="1:7">
      <c r="A173" s="379"/>
      <c r="B173" s="379" t="s">
        <v>773</v>
      </c>
      <c r="C173" s="74"/>
      <c r="D173" s="74" t="s">
        <v>170</v>
      </c>
      <c r="E173" s="74">
        <v>290</v>
      </c>
      <c r="F173" s="75">
        <v>0</v>
      </c>
      <c r="G173" s="74">
        <f>E173*F173</f>
        <v>0</v>
      </c>
    </row>
    <row r="174" spans="1:7">
      <c r="A174" s="379"/>
      <c r="B174" s="379"/>
      <c r="C174" s="402"/>
      <c r="D174" s="74"/>
      <c r="E174" s="74"/>
      <c r="F174" s="75"/>
      <c r="G174" s="74"/>
    </row>
    <row r="175" spans="1:7" ht="39.6">
      <c r="A175" s="379" t="s">
        <v>439</v>
      </c>
      <c r="B175" s="379" t="s">
        <v>1025</v>
      </c>
      <c r="C175" s="73"/>
      <c r="D175" s="74" t="s">
        <v>713</v>
      </c>
      <c r="E175" s="74">
        <v>1</v>
      </c>
      <c r="F175" s="75">
        <v>0</v>
      </c>
      <c r="G175" s="74">
        <f>E175*F175</f>
        <v>0</v>
      </c>
    </row>
    <row r="176" spans="1:7" ht="26.4">
      <c r="A176" s="385"/>
      <c r="B176" s="411" t="s">
        <v>786</v>
      </c>
      <c r="C176" s="73"/>
      <c r="D176" s="74" t="s">
        <v>9</v>
      </c>
      <c r="E176" s="74">
        <v>1</v>
      </c>
      <c r="F176" s="75"/>
      <c r="G176" s="74"/>
    </row>
    <row r="177" spans="1:7" ht="26.4">
      <c r="A177" s="385"/>
      <c r="B177" s="411" t="s">
        <v>787</v>
      </c>
      <c r="C177" s="73"/>
      <c r="D177" s="74" t="s">
        <v>9</v>
      </c>
      <c r="E177" s="74">
        <v>2</v>
      </c>
      <c r="F177" s="75"/>
      <c r="G177" s="74"/>
    </row>
    <row r="178" spans="1:7" ht="26.4">
      <c r="A178" s="385"/>
      <c r="B178" s="411" t="s">
        <v>788</v>
      </c>
      <c r="C178" s="73"/>
      <c r="D178" s="74" t="s">
        <v>9</v>
      </c>
      <c r="E178" s="74">
        <v>3</v>
      </c>
      <c r="F178" s="75"/>
      <c r="G178" s="74"/>
    </row>
    <row r="179" spans="1:7" ht="15">
      <c r="A179" s="385"/>
      <c r="B179" s="411" t="s">
        <v>789</v>
      </c>
      <c r="C179" s="73"/>
      <c r="D179" s="74" t="s">
        <v>9</v>
      </c>
      <c r="E179" s="74">
        <v>1</v>
      </c>
      <c r="F179" s="75"/>
      <c r="G179" s="74"/>
    </row>
    <row r="180" spans="1:7" ht="15">
      <c r="A180" s="385"/>
      <c r="B180" s="411" t="s">
        <v>790</v>
      </c>
      <c r="C180" s="73"/>
      <c r="D180" s="74" t="s">
        <v>9</v>
      </c>
      <c r="E180" s="74">
        <v>1</v>
      </c>
      <c r="F180" s="75"/>
      <c r="G180" s="74"/>
    </row>
    <row r="181" spans="1:7" ht="26.4">
      <c r="A181" s="385"/>
      <c r="B181" s="411" t="s">
        <v>791</v>
      </c>
      <c r="C181" s="73"/>
      <c r="D181" s="74" t="s">
        <v>9</v>
      </c>
      <c r="E181" s="74">
        <v>1</v>
      </c>
      <c r="F181" s="75"/>
      <c r="G181" s="74"/>
    </row>
    <row r="182" spans="1:7" ht="15.6">
      <c r="A182" s="379"/>
      <c r="B182" s="411" t="s">
        <v>792</v>
      </c>
      <c r="C182" s="80"/>
      <c r="D182" s="74" t="s">
        <v>9</v>
      </c>
      <c r="E182" s="74">
        <v>1</v>
      </c>
      <c r="F182" s="75"/>
      <c r="G182" s="74"/>
    </row>
    <row r="183" spans="1:7">
      <c r="A183" s="379"/>
      <c r="B183" s="379"/>
      <c r="C183" s="402"/>
      <c r="D183" s="74"/>
      <c r="E183" s="74"/>
      <c r="F183" s="75"/>
      <c r="G183" s="74"/>
    </row>
    <row r="184" spans="1:7" ht="26.4">
      <c r="A184" s="379" t="s">
        <v>775</v>
      </c>
      <c r="B184" s="379" t="s">
        <v>774</v>
      </c>
      <c r="C184" s="402"/>
      <c r="D184" s="74" t="s">
        <v>754</v>
      </c>
      <c r="E184" s="74">
        <v>2</v>
      </c>
      <c r="F184" s="75">
        <v>0</v>
      </c>
      <c r="G184" s="74">
        <f>E184*F184</f>
        <v>0</v>
      </c>
    </row>
    <row r="185" spans="1:7">
      <c r="A185" s="379"/>
      <c r="B185" s="379"/>
      <c r="C185" s="402"/>
      <c r="D185" s="74"/>
      <c r="E185" s="74"/>
      <c r="F185" s="75"/>
      <c r="G185" s="74"/>
    </row>
    <row r="186" spans="1:7" ht="26.4">
      <c r="A186" s="379" t="s">
        <v>777</v>
      </c>
      <c r="B186" s="379" t="s">
        <v>776</v>
      </c>
      <c r="C186" s="73"/>
      <c r="D186" s="74" t="s">
        <v>170</v>
      </c>
      <c r="E186" s="74">
        <v>290</v>
      </c>
      <c r="F186" s="75">
        <v>0</v>
      </c>
      <c r="G186" s="74">
        <f>E186*F186</f>
        <v>0</v>
      </c>
    </row>
    <row r="187" spans="1:7">
      <c r="A187" s="379"/>
      <c r="B187" s="379"/>
      <c r="C187" s="402"/>
      <c r="D187" s="74"/>
      <c r="E187" s="74"/>
      <c r="F187" s="75"/>
      <c r="G187" s="74"/>
    </row>
    <row r="188" spans="1:7" ht="52.8">
      <c r="A188" s="379" t="s">
        <v>447</v>
      </c>
      <c r="B188" s="379" t="s">
        <v>778</v>
      </c>
      <c r="C188" s="73"/>
    </row>
    <row r="189" spans="1:7">
      <c r="A189" s="379"/>
      <c r="B189" s="379" t="s">
        <v>779</v>
      </c>
      <c r="C189" s="74"/>
      <c r="D189" s="74" t="s">
        <v>754</v>
      </c>
      <c r="E189" s="74">
        <v>4</v>
      </c>
      <c r="F189" s="75">
        <v>0</v>
      </c>
      <c r="G189" s="74">
        <f>E189*F189</f>
        <v>0</v>
      </c>
    </row>
    <row r="190" spans="1:7">
      <c r="A190" s="379"/>
      <c r="B190" s="379"/>
      <c r="C190" s="73"/>
      <c r="D190" s="74"/>
      <c r="E190" s="74"/>
      <c r="F190" s="75"/>
      <c r="G190" s="74"/>
    </row>
    <row r="191" spans="1:7" ht="15.6">
      <c r="A191" s="383"/>
      <c r="B191" s="384" t="s">
        <v>780</v>
      </c>
      <c r="C191" s="76"/>
      <c r="D191" s="76"/>
      <c r="E191" s="76"/>
      <c r="F191" s="77"/>
      <c r="G191" s="76">
        <f>SUM(G173:G189)</f>
        <v>0</v>
      </c>
    </row>
    <row r="192" spans="1:7" ht="15.6">
      <c r="A192" s="385"/>
      <c r="B192" s="375"/>
      <c r="C192" s="80"/>
      <c r="D192" s="80"/>
      <c r="E192" s="80"/>
      <c r="F192" s="81"/>
      <c r="G192" s="80"/>
    </row>
    <row r="193" spans="1:7" ht="15">
      <c r="A193" s="375" t="s">
        <v>781</v>
      </c>
      <c r="B193" s="375" t="s">
        <v>782</v>
      </c>
      <c r="C193" s="73"/>
      <c r="D193" s="74"/>
      <c r="E193" s="74"/>
      <c r="F193" s="73"/>
      <c r="G193" s="74"/>
    </row>
    <row r="194" spans="1:7">
      <c r="A194" s="403"/>
      <c r="B194" s="403"/>
      <c r="C194" s="73"/>
      <c r="D194" s="73"/>
      <c r="E194" s="73"/>
      <c r="F194" s="75"/>
      <c r="G194" s="74"/>
    </row>
    <row r="195" spans="1:7" ht="39.6">
      <c r="A195" s="379" t="s">
        <v>624</v>
      </c>
      <c r="B195" s="379" t="s">
        <v>972</v>
      </c>
      <c r="C195" s="73"/>
      <c r="D195" s="74" t="s">
        <v>713</v>
      </c>
      <c r="E195" s="73">
        <v>1</v>
      </c>
      <c r="F195" s="75">
        <v>0</v>
      </c>
      <c r="G195" s="74">
        <f>+F195*E195</f>
        <v>0</v>
      </c>
    </row>
    <row r="196" spans="1:7">
      <c r="A196" s="403"/>
      <c r="B196" s="403"/>
      <c r="C196" s="73"/>
      <c r="D196" s="73"/>
      <c r="E196" s="73"/>
      <c r="F196" s="75"/>
      <c r="G196" s="74"/>
    </row>
    <row r="197" spans="1:7">
      <c r="A197" s="379" t="s">
        <v>630</v>
      </c>
      <c r="B197" s="379" t="s">
        <v>135</v>
      </c>
      <c r="C197" s="404"/>
      <c r="D197" s="74" t="s">
        <v>524</v>
      </c>
      <c r="E197" s="73">
        <v>25</v>
      </c>
      <c r="F197" s="75">
        <v>0</v>
      </c>
      <c r="G197" s="74">
        <f>+F197*E197</f>
        <v>0</v>
      </c>
    </row>
    <row r="198" spans="1:7">
      <c r="A198" s="379"/>
      <c r="B198" s="379"/>
      <c r="C198" s="404"/>
      <c r="D198" s="74"/>
      <c r="E198" s="73"/>
      <c r="F198" s="75"/>
      <c r="G198" s="74"/>
    </row>
    <row r="199" spans="1:7">
      <c r="A199" s="379" t="s">
        <v>632</v>
      </c>
      <c r="B199" s="379" t="s">
        <v>1026</v>
      </c>
      <c r="C199" s="404"/>
      <c r="D199" s="74" t="s">
        <v>713</v>
      </c>
      <c r="E199" s="73">
        <v>1</v>
      </c>
      <c r="F199" s="75">
        <v>0</v>
      </c>
      <c r="G199" s="74">
        <f>+F199*E199</f>
        <v>0</v>
      </c>
    </row>
    <row r="200" spans="1:7">
      <c r="A200" s="379"/>
      <c r="B200" s="379"/>
      <c r="C200" s="404"/>
      <c r="D200" s="74"/>
      <c r="E200" s="73"/>
      <c r="F200" s="75"/>
      <c r="G200" s="74"/>
    </row>
    <row r="201" spans="1:7">
      <c r="A201" s="379" t="s">
        <v>92</v>
      </c>
      <c r="B201" s="379" t="s">
        <v>783</v>
      </c>
      <c r="C201" s="404"/>
      <c r="D201" s="74" t="s">
        <v>713</v>
      </c>
      <c r="E201" s="73">
        <v>1</v>
      </c>
      <c r="F201" s="75">
        <v>0</v>
      </c>
      <c r="G201" s="74">
        <f>+F201*E201</f>
        <v>0</v>
      </c>
    </row>
    <row r="202" spans="1:7">
      <c r="A202" s="403"/>
      <c r="B202" s="403"/>
      <c r="C202" s="73"/>
      <c r="D202" s="73"/>
      <c r="E202" s="73"/>
      <c r="F202" s="75"/>
      <c r="G202" s="73"/>
    </row>
    <row r="203" spans="1:7">
      <c r="A203" s="379" t="s">
        <v>641</v>
      </c>
      <c r="B203" s="379" t="s">
        <v>784</v>
      </c>
      <c r="C203" s="73"/>
      <c r="D203" s="74" t="s">
        <v>170</v>
      </c>
      <c r="E203" s="73">
        <v>290</v>
      </c>
      <c r="F203" s="75">
        <v>0</v>
      </c>
      <c r="G203" s="74">
        <f>E203*F203</f>
        <v>0</v>
      </c>
    </row>
    <row r="204" spans="1:7" ht="16.8">
      <c r="A204" s="405"/>
      <c r="B204" s="406"/>
      <c r="C204" s="73"/>
      <c r="D204" s="382"/>
      <c r="E204" s="73"/>
      <c r="F204" s="73"/>
      <c r="G204" s="73"/>
    </row>
    <row r="205" spans="1:7" ht="15.6">
      <c r="A205" s="407"/>
      <c r="B205" s="384" t="s">
        <v>785</v>
      </c>
      <c r="C205" s="76"/>
      <c r="D205" s="76"/>
      <c r="E205" s="76"/>
      <c r="F205" s="77"/>
      <c r="G205" s="76">
        <f>SUM(G195:G203)</f>
        <v>0</v>
      </c>
    </row>
    <row r="206" spans="1:7">
      <c r="A206" s="408"/>
      <c r="B206" s="409"/>
      <c r="C206" s="105"/>
      <c r="D206" s="408"/>
      <c r="E206" s="104"/>
      <c r="F206" s="105"/>
      <c r="G206" s="106"/>
    </row>
    <row r="207" spans="1:7">
      <c r="A207" s="408"/>
      <c r="B207" s="409"/>
      <c r="C207" s="105"/>
      <c r="D207" s="408"/>
      <c r="E207" s="104"/>
      <c r="F207" s="105"/>
      <c r="G207" s="106"/>
    </row>
    <row r="208" spans="1:7" ht="15.6">
      <c r="A208" s="387"/>
      <c r="B208" s="575" t="s">
        <v>872</v>
      </c>
      <c r="C208" s="575"/>
      <c r="D208" s="575"/>
      <c r="E208" s="575"/>
      <c r="F208" s="575"/>
      <c r="G208" s="575"/>
    </row>
    <row r="209" spans="1:7" ht="15.6">
      <c r="A209" s="387"/>
      <c r="B209" s="388"/>
      <c r="C209" s="388"/>
      <c r="D209" s="388"/>
      <c r="E209" s="388"/>
      <c r="F209" s="388"/>
      <c r="G209" s="388"/>
    </row>
    <row r="210" spans="1:7" ht="15">
      <c r="A210" s="379"/>
      <c r="B210" s="630" t="str">
        <f>+B137</f>
        <v>Vodovod-prestavitev odsek 39</v>
      </c>
      <c r="C210" s="630"/>
      <c r="D210" s="389"/>
      <c r="E210" s="389"/>
      <c r="F210" s="389"/>
      <c r="G210" s="389"/>
    </row>
    <row r="211" spans="1:7" ht="15">
      <c r="A211" s="379"/>
      <c r="B211" s="389"/>
      <c r="C211" s="389"/>
      <c r="D211" s="389"/>
      <c r="E211" s="389"/>
      <c r="F211" s="389"/>
      <c r="G211" s="389"/>
    </row>
    <row r="212" spans="1:7" ht="15.6">
      <c r="A212" s="390" t="s">
        <v>752</v>
      </c>
      <c r="B212" s="390" t="s">
        <v>758</v>
      </c>
      <c r="C212" s="82"/>
      <c r="D212" s="82"/>
      <c r="E212" s="82"/>
      <c r="F212" s="72"/>
      <c r="G212" s="83">
        <f>G148</f>
        <v>0</v>
      </c>
    </row>
    <row r="213" spans="1:7" ht="15.6">
      <c r="A213" s="390" t="s">
        <v>756</v>
      </c>
      <c r="B213" s="390" t="s">
        <v>690</v>
      </c>
      <c r="C213" s="391"/>
      <c r="D213" s="83"/>
      <c r="E213" s="83"/>
      <c r="F213" s="72"/>
      <c r="G213" s="83">
        <f>G167</f>
        <v>0</v>
      </c>
    </row>
    <row r="214" spans="1:7" ht="15.6">
      <c r="A214" s="390" t="s">
        <v>770</v>
      </c>
      <c r="B214" s="390" t="s">
        <v>771</v>
      </c>
      <c r="C214" s="391"/>
      <c r="D214" s="83"/>
      <c r="E214" s="83"/>
      <c r="F214" s="72"/>
      <c r="G214" s="83">
        <f>G191</f>
        <v>0</v>
      </c>
    </row>
    <row r="215" spans="1:7" ht="15.6">
      <c r="A215" s="410" t="s">
        <v>781</v>
      </c>
      <c r="B215" s="390" t="s">
        <v>782</v>
      </c>
      <c r="C215" s="410"/>
      <c r="D215" s="83"/>
      <c r="E215" s="83"/>
      <c r="F215" s="72"/>
      <c r="G215" s="83">
        <f>G205</f>
        <v>0</v>
      </c>
    </row>
    <row r="216" spans="1:7" ht="15.6">
      <c r="A216" s="392"/>
      <c r="B216" s="375"/>
      <c r="C216" s="392"/>
      <c r="D216" s="80"/>
      <c r="E216" s="80"/>
      <c r="F216" s="81"/>
      <c r="G216" s="84"/>
    </row>
    <row r="217" spans="1:7" ht="18" thickBot="1">
      <c r="A217" s="393"/>
      <c r="B217" s="394" t="s">
        <v>759</v>
      </c>
      <c r="C217" s="79"/>
      <c r="D217" s="78"/>
      <c r="E217" s="78"/>
      <c r="F217" s="79"/>
      <c r="G217" s="78">
        <f>SUM(G212:G215)</f>
        <v>0</v>
      </c>
    </row>
    <row r="218" spans="1:7" ht="15" thickTop="1">
      <c r="A218" s="99"/>
      <c r="B218" s="100"/>
      <c r="C218" s="101"/>
      <c r="D218" s="102"/>
      <c r="E218" s="103"/>
      <c r="F218" s="103"/>
      <c r="G218" s="103"/>
    </row>
    <row r="219" spans="1:7">
      <c r="A219" s="99"/>
      <c r="B219" s="100"/>
      <c r="C219" s="101"/>
      <c r="D219" s="102"/>
      <c r="E219" s="103"/>
      <c r="F219" s="103"/>
      <c r="G219" s="103"/>
    </row>
    <row r="220" spans="1:7" ht="17.399999999999999">
      <c r="E220" s="576" t="s">
        <v>1027</v>
      </c>
      <c r="F220" s="576"/>
      <c r="G220" s="577">
        <f>G30+G60+G134+G217</f>
        <v>0</v>
      </c>
    </row>
    <row r="221" spans="1:7">
      <c r="G221" s="39"/>
    </row>
    <row r="328" ht="3.75" customHeight="1"/>
    <row r="329" hidden="1"/>
    <row r="330" hidden="1"/>
    <row r="331" hidden="1"/>
    <row r="332" hidden="1"/>
    <row r="333" hidden="1"/>
    <row r="334" hidden="1"/>
    <row r="335" hidden="1"/>
    <row r="336" hidden="1"/>
    <row r="337" hidden="1"/>
    <row r="338" hidden="1"/>
    <row r="339" hidden="1"/>
  </sheetData>
  <mergeCells count="10">
    <mergeCell ref="B2:E2"/>
    <mergeCell ref="B63:C63"/>
    <mergeCell ref="B137:C137"/>
    <mergeCell ref="B127:C127"/>
    <mergeCell ref="B210:C210"/>
    <mergeCell ref="B24:C24"/>
    <mergeCell ref="B138:G138"/>
    <mergeCell ref="B3:G3"/>
    <mergeCell ref="B64:G64"/>
    <mergeCell ref="B125:G125"/>
  </mergeCell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0"/>
  <sheetViews>
    <sheetView view="pageBreakPreview" topLeftCell="A73" zoomScaleNormal="100" zoomScaleSheetLayoutView="100" workbookViewId="0">
      <selection activeCell="E84" sqref="E84"/>
    </sheetView>
  </sheetViews>
  <sheetFormatPr defaultRowHeight="14.4"/>
  <cols>
    <col min="1" max="1" width="6.88671875" customWidth="1"/>
    <col min="2" max="2" width="46.5546875" customWidth="1"/>
    <col min="3" max="3" width="9.33203125" customWidth="1"/>
    <col min="4" max="4" width="5.6640625" customWidth="1"/>
    <col min="5" max="5" width="12.6640625" customWidth="1"/>
    <col min="6" max="6" width="14.44140625" bestFit="1" customWidth="1"/>
  </cols>
  <sheetData>
    <row r="1" spans="1:6">
      <c r="A1" s="310"/>
      <c r="B1" s="311"/>
      <c r="C1" s="312"/>
      <c r="D1" s="312"/>
      <c r="E1" s="312"/>
      <c r="F1" s="312"/>
    </row>
    <row r="2" spans="1:6">
      <c r="A2" s="313"/>
      <c r="B2" s="314"/>
      <c r="C2" s="312"/>
      <c r="D2" s="312"/>
      <c r="E2" s="312"/>
      <c r="F2" s="312"/>
    </row>
    <row r="3" spans="1:6">
      <c r="A3" s="313"/>
      <c r="B3" s="315" t="s">
        <v>347</v>
      </c>
      <c r="C3" s="312"/>
      <c r="D3" s="312"/>
      <c r="E3" s="312"/>
      <c r="F3" s="312"/>
    </row>
    <row r="4" spans="1:6">
      <c r="A4" s="316"/>
      <c r="B4" s="628" t="s">
        <v>849</v>
      </c>
      <c r="C4" s="628"/>
      <c r="D4" s="628"/>
      <c r="E4" s="628"/>
      <c r="F4" s="312"/>
    </row>
    <row r="5" spans="1:6">
      <c r="A5" s="316"/>
      <c r="B5" s="317"/>
      <c r="C5" s="312"/>
      <c r="D5" s="312"/>
      <c r="E5" s="312"/>
      <c r="F5" s="312"/>
    </row>
    <row r="6" spans="1:6">
      <c r="A6" s="316"/>
      <c r="B6" s="317"/>
      <c r="C6" s="312"/>
      <c r="D6" s="312"/>
      <c r="E6" s="312"/>
      <c r="F6" s="312"/>
    </row>
    <row r="7" spans="1:6">
      <c r="A7" s="316"/>
      <c r="B7" s="315" t="s">
        <v>686</v>
      </c>
      <c r="C7" s="312"/>
      <c r="D7" s="312"/>
      <c r="E7" s="312"/>
      <c r="F7" s="312"/>
    </row>
    <row r="8" spans="1:6">
      <c r="A8" s="316"/>
      <c r="B8" s="318" t="s">
        <v>850</v>
      </c>
      <c r="C8" s="312"/>
      <c r="D8" s="312"/>
      <c r="E8" s="312"/>
      <c r="F8" s="312"/>
    </row>
    <row r="9" spans="1:6">
      <c r="A9" s="316"/>
      <c r="B9" s="317"/>
      <c r="C9" s="312"/>
      <c r="D9" s="312"/>
      <c r="E9" s="312"/>
      <c r="F9" s="312"/>
    </row>
    <row r="10" spans="1:6">
      <c r="A10" s="316"/>
      <c r="B10" s="315" t="s">
        <v>345</v>
      </c>
      <c r="C10" s="312"/>
      <c r="D10" s="312"/>
      <c r="E10" s="312"/>
      <c r="F10" s="312"/>
    </row>
    <row r="11" spans="1:6">
      <c r="A11" s="316"/>
      <c r="B11" s="318" t="s">
        <v>851</v>
      </c>
      <c r="C11" s="312"/>
      <c r="D11" s="312"/>
      <c r="E11" s="312"/>
      <c r="F11" s="312"/>
    </row>
    <row r="12" spans="1:6">
      <c r="A12" s="316"/>
      <c r="B12" s="318" t="s">
        <v>689</v>
      </c>
      <c r="C12" s="312"/>
      <c r="D12" s="312"/>
      <c r="E12" s="312"/>
      <c r="F12" s="312"/>
    </row>
    <row r="13" spans="1:6">
      <c r="A13" s="316"/>
      <c r="B13" s="318"/>
      <c r="C13" s="312"/>
      <c r="D13" s="312"/>
      <c r="E13" s="312"/>
      <c r="F13" s="312"/>
    </row>
    <row r="14" spans="1:6">
      <c r="A14" s="316"/>
      <c r="B14" s="318"/>
      <c r="C14" s="312"/>
      <c r="D14" s="312"/>
      <c r="E14" s="312"/>
      <c r="F14" s="312"/>
    </row>
    <row r="15" spans="1:6" ht="15.6">
      <c r="A15" s="319"/>
      <c r="B15" s="320" t="s">
        <v>362</v>
      </c>
      <c r="C15" s="90"/>
      <c r="D15" s="321"/>
      <c r="E15" s="322" t="str">
        <f>IF(AND(ISNUMBER(#REF!),ISNUMBER(#REF!)),ROUND((#REF!*#REF!/(1-#REF!)+#REF!*#REF!*#REF!)*#REF!*#REF!*#REF!,0)," ")</f>
        <v xml:space="preserve"> </v>
      </c>
      <c r="F15" s="322" t="str">
        <f>IF(AND(ISNUMBER(C15),ISNUMBER(E15)),C15*E15," ")</f>
        <v xml:space="preserve"> </v>
      </c>
    </row>
    <row r="16" spans="1:6" ht="15.6">
      <c r="A16" s="323"/>
      <c r="B16" s="324"/>
      <c r="C16" s="90"/>
      <c r="D16" s="325"/>
      <c r="E16" s="326"/>
      <c r="F16" s="326"/>
    </row>
    <row r="17" spans="1:6">
      <c r="A17" s="327" t="s">
        <v>588</v>
      </c>
      <c r="B17" s="328" t="s">
        <v>690</v>
      </c>
      <c r="C17" s="328"/>
      <c r="D17" s="329"/>
      <c r="E17" s="330" t="str">
        <f>IF(AND(ISNUMBER(#REF!),ISNUMBER(#REF!)),ROUND((#REF!*#REF!/(1-#REF!)+#REF!*#REF!*#REF!)*#REF!*#REF!*#REF!,0)," ")</f>
        <v xml:space="preserve"> </v>
      </c>
      <c r="F17" s="330">
        <f>+F46</f>
        <v>0</v>
      </c>
    </row>
    <row r="18" spans="1:6">
      <c r="A18" s="327" t="s">
        <v>589</v>
      </c>
      <c r="B18" s="328" t="s">
        <v>771</v>
      </c>
      <c r="C18" s="328"/>
      <c r="D18" s="329"/>
      <c r="E18" s="330" t="str">
        <f>IF(AND(ISNUMBER(#REF!),ISNUMBER(#REF!)),ROUND((#REF!*#REF!/(1-#REF!)+#REF!*#REF!*#REF!)*#REF!*#REF!*#REF!,0)," ")</f>
        <v xml:space="preserve"> </v>
      </c>
      <c r="F18" s="330">
        <f>+F60</f>
        <v>0</v>
      </c>
    </row>
    <row r="19" spans="1:6">
      <c r="A19" s="345" t="s">
        <v>590</v>
      </c>
      <c r="B19" s="328" t="s">
        <v>852</v>
      </c>
      <c r="C19" s="328"/>
      <c r="D19" s="329"/>
      <c r="E19" s="330"/>
      <c r="F19" s="330">
        <f>+F68</f>
        <v>0</v>
      </c>
    </row>
    <row r="20" spans="1:6">
      <c r="A20" s="345" t="s">
        <v>592</v>
      </c>
      <c r="B20" s="328" t="s">
        <v>853</v>
      </c>
      <c r="C20" s="328"/>
      <c r="D20" s="329"/>
      <c r="E20" s="330"/>
      <c r="F20" s="330">
        <f>+F73</f>
        <v>0</v>
      </c>
    </row>
    <row r="21" spans="1:6">
      <c r="A21" s="327" t="s">
        <v>593</v>
      </c>
      <c r="B21" s="328" t="s">
        <v>854</v>
      </c>
      <c r="C21" s="328"/>
      <c r="D21" s="329"/>
      <c r="E21" s="330"/>
      <c r="F21" s="330">
        <f>+F82</f>
        <v>0</v>
      </c>
    </row>
    <row r="22" spans="1:6">
      <c r="A22" s="327" t="s">
        <v>594</v>
      </c>
      <c r="B22" s="328" t="s">
        <v>695</v>
      </c>
      <c r="C22" s="328"/>
      <c r="D22" s="329"/>
      <c r="E22" s="330"/>
      <c r="F22" s="330">
        <f>+F89</f>
        <v>0</v>
      </c>
    </row>
    <row r="23" spans="1:6">
      <c r="A23" s="327"/>
      <c r="B23" s="328"/>
      <c r="C23" s="328"/>
      <c r="D23" s="329"/>
      <c r="E23" s="330"/>
      <c r="F23" s="330"/>
    </row>
    <row r="24" spans="1:6" ht="17.399999999999999">
      <c r="A24" s="93"/>
      <c r="B24" s="332" t="s">
        <v>696</v>
      </c>
      <c r="C24" s="93"/>
      <c r="D24" s="333"/>
      <c r="E24" s="93"/>
      <c r="F24" s="422">
        <f>SUM(F17:F22)</f>
        <v>0</v>
      </c>
    </row>
    <row r="25" spans="1:6">
      <c r="A25" s="335"/>
      <c r="B25" s="336"/>
      <c r="C25" s="335"/>
      <c r="D25" s="335"/>
      <c r="E25" s="335"/>
      <c r="F25" s="337"/>
    </row>
    <row r="26" spans="1:6">
      <c r="A26" s="327"/>
      <c r="B26" s="328"/>
      <c r="C26" s="328"/>
      <c r="D26" s="329"/>
      <c r="E26" s="330"/>
      <c r="F26" s="330"/>
    </row>
    <row r="27" spans="1:6">
      <c r="A27" s="319"/>
      <c r="B27" s="90" t="s">
        <v>697</v>
      </c>
      <c r="C27" s="90"/>
      <c r="D27" s="321"/>
      <c r="E27" s="322"/>
      <c r="F27" s="322"/>
    </row>
    <row r="28" spans="1:6" ht="41.4">
      <c r="A28" s="327"/>
      <c r="B28" s="338" t="s">
        <v>698</v>
      </c>
      <c r="C28" s="328"/>
      <c r="D28" s="329"/>
      <c r="E28" s="330"/>
      <c r="F28" s="330"/>
    </row>
    <row r="29" spans="1:6">
      <c r="A29" s="327"/>
      <c r="B29" s="338"/>
      <c r="C29" s="328"/>
      <c r="D29" s="329"/>
      <c r="E29" s="330"/>
      <c r="F29" s="330"/>
    </row>
    <row r="30" spans="1:6">
      <c r="A30" s="339" t="s">
        <v>699</v>
      </c>
      <c r="B30" s="339" t="s">
        <v>700</v>
      </c>
      <c r="C30" s="339" t="s">
        <v>701</v>
      </c>
      <c r="D30" s="339" t="s">
        <v>702</v>
      </c>
      <c r="E30" s="339" t="s">
        <v>703</v>
      </c>
      <c r="F30" s="339" t="s">
        <v>704</v>
      </c>
    </row>
    <row r="31" spans="1:6">
      <c r="A31" s="323"/>
      <c r="B31" s="94"/>
      <c r="C31" s="90"/>
      <c r="D31" s="325"/>
      <c r="E31" s="94" t="str">
        <f>IF(AND(ISNUMBER(#REF!),ISNUMBER(#REF!)),ROUND((#REF!*#REF!+#REF!*#REF!*#REF!)*(1+#REF!)*#REF!*#REF!*#REF!,2)," ")</f>
        <v xml:space="preserve"> </v>
      </c>
      <c r="F31" s="94" t="str">
        <f>IF(AND(ISNUMBER(C31),ISNUMBER(E31)),C31*E31," ")</f>
        <v xml:space="preserve"> </v>
      </c>
    </row>
    <row r="32" spans="1:6">
      <c r="A32" s="340"/>
      <c r="B32" s="341"/>
      <c r="C32" s="412"/>
      <c r="D32" s="569"/>
      <c r="E32" s="344"/>
      <c r="F32" s="344"/>
    </row>
    <row r="33" spans="1:6">
      <c r="A33" s="345" t="s">
        <v>588</v>
      </c>
      <c r="B33" s="328" t="s">
        <v>690</v>
      </c>
      <c r="C33" s="90"/>
      <c r="D33" s="319"/>
      <c r="E33" s="90" t="s">
        <v>705</v>
      </c>
      <c r="F33" s="328"/>
    </row>
    <row r="34" spans="1:6">
      <c r="A34" s="346"/>
      <c r="B34" s="347"/>
      <c r="C34" s="312"/>
      <c r="D34" s="573"/>
      <c r="E34" s="94"/>
      <c r="F34" s="349"/>
    </row>
    <row r="35" spans="1:6" ht="40.200000000000003">
      <c r="A35" s="69">
        <v>1001</v>
      </c>
      <c r="B35" s="90" t="s">
        <v>1009</v>
      </c>
      <c r="C35" s="92">
        <v>1.7</v>
      </c>
      <c r="D35" s="319" t="s">
        <v>5</v>
      </c>
      <c r="E35" s="90">
        <v>0</v>
      </c>
      <c r="F35" s="90">
        <f>C35*E35</f>
        <v>0</v>
      </c>
    </row>
    <row r="36" spans="1:6" ht="40.200000000000003">
      <c r="A36" s="69">
        <v>1002</v>
      </c>
      <c r="B36" s="90" t="s">
        <v>1010</v>
      </c>
      <c r="C36" s="90">
        <v>2.5</v>
      </c>
      <c r="D36" s="319" t="s">
        <v>5</v>
      </c>
      <c r="E36" s="90">
        <v>0</v>
      </c>
      <c r="F36" s="90">
        <f t="shared" ref="F36:F44" si="0">C36*E36</f>
        <v>0</v>
      </c>
    </row>
    <row r="37" spans="1:6" ht="79.8">
      <c r="A37" s="69">
        <v>1003</v>
      </c>
      <c r="B37" s="90" t="s">
        <v>855</v>
      </c>
      <c r="C37" s="412">
        <v>450</v>
      </c>
      <c r="D37" s="570" t="s">
        <v>544</v>
      </c>
      <c r="E37" s="90">
        <v>0</v>
      </c>
      <c r="F37" s="90">
        <f t="shared" si="0"/>
        <v>0</v>
      </c>
    </row>
    <row r="38" spans="1:6" ht="147.6" customHeight="1">
      <c r="A38" s="69">
        <v>1004</v>
      </c>
      <c r="B38" s="286" t="s">
        <v>856</v>
      </c>
      <c r="C38" s="90">
        <v>1500</v>
      </c>
      <c r="D38" s="319" t="s">
        <v>544</v>
      </c>
      <c r="E38" s="90">
        <v>0</v>
      </c>
      <c r="F38" s="90">
        <f t="shared" si="0"/>
        <v>0</v>
      </c>
    </row>
    <row r="39" spans="1:6" ht="93">
      <c r="A39" s="69">
        <v>1005</v>
      </c>
      <c r="B39" s="90" t="s">
        <v>857</v>
      </c>
      <c r="C39" s="92">
        <v>200</v>
      </c>
      <c r="D39" s="319" t="s">
        <v>544</v>
      </c>
      <c r="E39" s="90">
        <v>0</v>
      </c>
      <c r="F39" s="90">
        <f t="shared" si="0"/>
        <v>0</v>
      </c>
    </row>
    <row r="40" spans="1:6" ht="27">
      <c r="A40" s="69">
        <v>1006</v>
      </c>
      <c r="B40" s="90" t="s">
        <v>858</v>
      </c>
      <c r="C40" s="92">
        <v>150</v>
      </c>
      <c r="D40" s="319" t="s">
        <v>37</v>
      </c>
      <c r="E40" s="90">
        <v>0</v>
      </c>
      <c r="F40" s="90">
        <f t="shared" si="0"/>
        <v>0</v>
      </c>
    </row>
    <row r="41" spans="1:6" ht="40.200000000000003">
      <c r="A41" s="69">
        <v>1007</v>
      </c>
      <c r="B41" s="90" t="s">
        <v>1011</v>
      </c>
      <c r="C41" s="413">
        <v>1</v>
      </c>
      <c r="D41" s="319" t="s">
        <v>713</v>
      </c>
      <c r="E41" s="90">
        <v>0</v>
      </c>
      <c r="F41" s="90">
        <f t="shared" si="0"/>
        <v>0</v>
      </c>
    </row>
    <row r="42" spans="1:6" ht="106.2">
      <c r="A42" s="69">
        <v>1008</v>
      </c>
      <c r="B42" s="90" t="s">
        <v>1012</v>
      </c>
      <c r="C42" s="92">
        <v>15</v>
      </c>
      <c r="D42" s="319" t="s">
        <v>9</v>
      </c>
      <c r="E42" s="90">
        <v>0</v>
      </c>
      <c r="F42" s="90">
        <f t="shared" si="0"/>
        <v>0</v>
      </c>
    </row>
    <row r="43" spans="1:6" ht="27">
      <c r="A43" s="69">
        <v>1009</v>
      </c>
      <c r="B43" s="90" t="s">
        <v>859</v>
      </c>
      <c r="C43" s="90">
        <v>15</v>
      </c>
      <c r="D43" s="319" t="s">
        <v>9</v>
      </c>
      <c r="E43" s="90">
        <v>0</v>
      </c>
      <c r="F43" s="90">
        <f t="shared" si="0"/>
        <v>0</v>
      </c>
    </row>
    <row r="44" spans="1:6" ht="27">
      <c r="A44" s="69">
        <v>1010</v>
      </c>
      <c r="B44" s="90" t="s">
        <v>860</v>
      </c>
      <c r="C44" s="90">
        <v>4</v>
      </c>
      <c r="D44" s="319" t="s">
        <v>9</v>
      </c>
      <c r="E44" s="90">
        <v>0</v>
      </c>
      <c r="F44" s="90">
        <f t="shared" si="0"/>
        <v>0</v>
      </c>
    </row>
    <row r="45" spans="1:6">
      <c r="A45" s="69"/>
      <c r="B45" s="90"/>
      <c r="C45" s="90"/>
      <c r="D45" s="319"/>
      <c r="E45" s="90"/>
      <c r="F45" s="330"/>
    </row>
    <row r="46" spans="1:6">
      <c r="A46" s="69"/>
      <c r="B46" s="349"/>
      <c r="C46" s="90"/>
      <c r="D46" s="568"/>
      <c r="E46" s="91" t="s">
        <v>369</v>
      </c>
      <c r="F46" s="330">
        <f>SUM(F35:F44)</f>
        <v>0</v>
      </c>
    </row>
    <row r="47" spans="1:6">
      <c r="A47" s="69"/>
      <c r="B47" s="349"/>
      <c r="C47" s="90"/>
      <c r="D47" s="568"/>
      <c r="E47" s="91"/>
      <c r="F47" s="330"/>
    </row>
    <row r="48" spans="1:6">
      <c r="A48" s="69"/>
      <c r="B48" s="349"/>
      <c r="C48" s="90"/>
      <c r="D48" s="568"/>
      <c r="E48" s="91"/>
      <c r="F48" s="330"/>
    </row>
    <row r="49" spans="1:6">
      <c r="A49" s="425" t="s">
        <v>589</v>
      </c>
      <c r="B49" s="328" t="s">
        <v>771</v>
      </c>
      <c r="C49" s="90"/>
      <c r="D49" s="568"/>
      <c r="E49" s="91"/>
      <c r="F49" s="330"/>
    </row>
    <row r="50" spans="1:6">
      <c r="A50" s="69"/>
      <c r="B50" s="349"/>
      <c r="C50" s="90"/>
      <c r="D50" s="568"/>
      <c r="E50" s="91"/>
      <c r="F50" s="330"/>
    </row>
    <row r="51" spans="1:6" ht="27">
      <c r="A51" s="69">
        <v>2001</v>
      </c>
      <c r="B51" s="90" t="s">
        <v>861</v>
      </c>
      <c r="C51" s="90">
        <v>2500</v>
      </c>
      <c r="D51" s="319" t="s">
        <v>544</v>
      </c>
      <c r="E51" s="92">
        <v>0</v>
      </c>
      <c r="F51" s="90">
        <f t="shared" ref="F51:F58" si="1">C51*E51</f>
        <v>0</v>
      </c>
    </row>
    <row r="52" spans="1:6">
      <c r="A52" s="69">
        <v>2002</v>
      </c>
      <c r="B52" s="90" t="s">
        <v>862</v>
      </c>
      <c r="C52" s="90">
        <v>15</v>
      </c>
      <c r="D52" s="319" t="s">
        <v>9</v>
      </c>
      <c r="E52" s="92">
        <v>0</v>
      </c>
      <c r="F52" s="90">
        <f t="shared" si="1"/>
        <v>0</v>
      </c>
    </row>
    <row r="53" spans="1:6">
      <c r="A53" s="69">
        <v>2003</v>
      </c>
      <c r="B53" s="90" t="s">
        <v>863</v>
      </c>
      <c r="C53" s="90">
        <v>15</v>
      </c>
      <c r="D53" s="319" t="s">
        <v>9</v>
      </c>
      <c r="E53" s="92">
        <v>0</v>
      </c>
      <c r="F53" s="90">
        <f t="shared" si="1"/>
        <v>0</v>
      </c>
    </row>
    <row r="54" spans="1:6">
      <c r="A54" s="69">
        <v>2004</v>
      </c>
      <c r="B54" s="90" t="s">
        <v>1013</v>
      </c>
      <c r="C54" s="90">
        <v>1500</v>
      </c>
      <c r="D54" s="319" t="s">
        <v>544</v>
      </c>
      <c r="E54" s="92">
        <v>0</v>
      </c>
      <c r="F54" s="90">
        <f t="shared" si="1"/>
        <v>0</v>
      </c>
    </row>
    <row r="55" spans="1:6" ht="27">
      <c r="A55" s="69">
        <v>2005</v>
      </c>
      <c r="B55" s="90" t="s">
        <v>864</v>
      </c>
      <c r="C55" s="90">
        <v>1500</v>
      </c>
      <c r="D55" s="319" t="s">
        <v>544</v>
      </c>
      <c r="E55" s="92">
        <v>0</v>
      </c>
      <c r="F55" s="90">
        <f t="shared" si="1"/>
        <v>0</v>
      </c>
    </row>
    <row r="56" spans="1:6" ht="40.200000000000003">
      <c r="A56" s="69">
        <v>2006</v>
      </c>
      <c r="B56" s="90" t="s">
        <v>865</v>
      </c>
      <c r="C56" s="342">
        <v>300</v>
      </c>
      <c r="D56" s="570" t="s">
        <v>544</v>
      </c>
      <c r="E56" s="90">
        <v>0</v>
      </c>
      <c r="F56" s="90">
        <f t="shared" si="1"/>
        <v>0</v>
      </c>
    </row>
    <row r="57" spans="1:6" ht="79.8">
      <c r="A57" s="69">
        <v>2007</v>
      </c>
      <c r="B57" s="90" t="s">
        <v>1017</v>
      </c>
      <c r="C57" s="90">
        <v>1</v>
      </c>
      <c r="D57" s="319" t="s">
        <v>713</v>
      </c>
      <c r="E57" s="92">
        <v>0</v>
      </c>
      <c r="F57" s="90">
        <f t="shared" si="1"/>
        <v>0</v>
      </c>
    </row>
    <row r="58" spans="1:6" ht="66.599999999999994">
      <c r="A58" s="69">
        <v>2008</v>
      </c>
      <c r="B58" s="90" t="s">
        <v>1018</v>
      </c>
      <c r="C58" s="90">
        <v>1</v>
      </c>
      <c r="D58" s="319" t="s">
        <v>713</v>
      </c>
      <c r="E58" s="92">
        <v>0</v>
      </c>
      <c r="F58" s="90">
        <f t="shared" si="1"/>
        <v>0</v>
      </c>
    </row>
    <row r="59" spans="1:6">
      <c r="A59" s="69"/>
      <c r="B59" s="90"/>
      <c r="C59" s="413"/>
      <c r="D59" s="319"/>
      <c r="E59" s="90"/>
      <c r="F59" s="90"/>
    </row>
    <row r="60" spans="1:6">
      <c r="A60" s="69"/>
      <c r="B60" s="90"/>
      <c r="C60" s="413"/>
      <c r="D60" s="319"/>
      <c r="E60" s="91" t="s">
        <v>369</v>
      </c>
      <c r="F60" s="330">
        <f>SUM(F51:F58)</f>
        <v>0</v>
      </c>
    </row>
    <row r="61" spans="1:6" ht="17.399999999999999">
      <c r="A61" s="434" t="s">
        <v>590</v>
      </c>
      <c r="B61" s="328" t="s">
        <v>852</v>
      </c>
      <c r="C61" s="90"/>
      <c r="D61" s="323"/>
      <c r="E61" s="93"/>
      <c r="F61" s="334"/>
    </row>
    <row r="62" spans="1:6">
      <c r="A62" s="427"/>
      <c r="B62" s="94"/>
      <c r="C62" s="90"/>
      <c r="D62" s="323"/>
      <c r="E62" s="94" t="str">
        <f>IF(AND(ISNUMBER(#REF!),ISNUMBER(#REF!)),ROUND((#REF!*#REF!+#REF!*#REF!*#REF!)*(1+#REF!)*#REF!*#REF!*#REF!,2)," ")</f>
        <v xml:space="preserve"> </v>
      </c>
      <c r="F62" s="94" t="str">
        <f>IF(AND(ISNUMBER(C62),ISNUMBER(E62)),C62*E62," ")</f>
        <v xml:space="preserve"> </v>
      </c>
    </row>
    <row r="63" spans="1:6">
      <c r="A63" s="69">
        <v>3001</v>
      </c>
      <c r="B63" s="90" t="s">
        <v>1014</v>
      </c>
      <c r="C63" s="90">
        <v>300</v>
      </c>
      <c r="D63" s="319" t="s">
        <v>544</v>
      </c>
      <c r="E63" s="92">
        <v>0</v>
      </c>
      <c r="F63" s="90">
        <f t="shared" ref="F63:F66" si="2">C63*E63</f>
        <v>0</v>
      </c>
    </row>
    <row r="64" spans="1:6">
      <c r="A64" s="69">
        <v>3002</v>
      </c>
      <c r="B64" s="90" t="s">
        <v>866</v>
      </c>
      <c r="C64" s="90">
        <v>1500</v>
      </c>
      <c r="D64" s="319" t="s">
        <v>544</v>
      </c>
      <c r="E64" s="92">
        <v>0</v>
      </c>
      <c r="F64" s="90">
        <f t="shared" si="2"/>
        <v>0</v>
      </c>
    </row>
    <row r="65" spans="1:6">
      <c r="A65" s="69">
        <v>3003</v>
      </c>
      <c r="B65" s="90" t="s">
        <v>867</v>
      </c>
      <c r="C65" s="90">
        <v>450</v>
      </c>
      <c r="D65" s="319" t="s">
        <v>544</v>
      </c>
      <c r="E65" s="92">
        <v>0</v>
      </c>
      <c r="F65" s="90">
        <f t="shared" si="2"/>
        <v>0</v>
      </c>
    </row>
    <row r="66" spans="1:6" ht="40.200000000000003">
      <c r="A66" s="69">
        <v>3004</v>
      </c>
      <c r="B66" s="90" t="s">
        <v>1015</v>
      </c>
      <c r="C66" s="90">
        <v>15</v>
      </c>
      <c r="D66" s="319" t="s">
        <v>9</v>
      </c>
      <c r="E66" s="92">
        <v>0</v>
      </c>
      <c r="F66" s="90">
        <f t="shared" si="2"/>
        <v>0</v>
      </c>
    </row>
    <row r="67" spans="1:6">
      <c r="A67" s="435"/>
      <c r="B67" s="349"/>
      <c r="C67" s="328"/>
      <c r="D67" s="568"/>
      <c r="E67" s="95"/>
      <c r="F67" s="95"/>
    </row>
    <row r="68" spans="1:6">
      <c r="A68" s="435"/>
      <c r="B68" s="349"/>
      <c r="C68" s="328"/>
      <c r="D68" s="568"/>
      <c r="E68" s="91" t="s">
        <v>369</v>
      </c>
      <c r="F68" s="330">
        <f>SUM(F63:F66)</f>
        <v>0</v>
      </c>
    </row>
    <row r="69" spans="1:6">
      <c r="A69" s="434" t="s">
        <v>592</v>
      </c>
      <c r="B69" s="328" t="s">
        <v>853</v>
      </c>
      <c r="C69" s="90"/>
      <c r="D69" s="323"/>
      <c r="E69" s="94"/>
      <c r="F69" s="94"/>
    </row>
    <row r="70" spans="1:6">
      <c r="A70" s="427"/>
      <c r="B70" s="94"/>
      <c r="C70" s="90"/>
      <c r="D70" s="323"/>
      <c r="E70" s="94"/>
      <c r="F70" s="94"/>
    </row>
    <row r="71" spans="1:6" ht="27">
      <c r="A71" s="69">
        <v>4001</v>
      </c>
      <c r="B71" s="90" t="s">
        <v>1016</v>
      </c>
      <c r="C71" s="90">
        <v>1</v>
      </c>
      <c r="D71" s="319" t="s">
        <v>713</v>
      </c>
      <c r="E71" s="90">
        <v>0</v>
      </c>
      <c r="F71" s="90">
        <f t="shared" ref="F71" si="3">C71*E71</f>
        <v>0</v>
      </c>
    </row>
    <row r="72" spans="1:6">
      <c r="A72" s="427"/>
      <c r="B72" s="94"/>
      <c r="C72" s="90"/>
      <c r="D72" s="323"/>
      <c r="E72" s="94"/>
      <c r="F72" s="94"/>
    </row>
    <row r="73" spans="1:6">
      <c r="A73" s="427"/>
      <c r="B73" s="94"/>
      <c r="C73" s="90"/>
      <c r="D73" s="323"/>
      <c r="E73" s="91" t="s">
        <v>369</v>
      </c>
      <c r="F73" s="330">
        <f>SUM(F71:F72)</f>
        <v>0</v>
      </c>
    </row>
    <row r="74" spans="1:6">
      <c r="A74" s="427"/>
      <c r="B74" s="94"/>
      <c r="C74" s="90"/>
      <c r="D74" s="323"/>
      <c r="E74" s="91"/>
      <c r="F74" s="330"/>
    </row>
    <row r="75" spans="1:6">
      <c r="A75" s="434" t="s">
        <v>593</v>
      </c>
      <c r="B75" s="328" t="s">
        <v>854</v>
      </c>
      <c r="C75" s="90"/>
      <c r="D75" s="323"/>
      <c r="E75" s="94"/>
      <c r="F75" s="94"/>
    </row>
    <row r="76" spans="1:6">
      <c r="A76" s="427"/>
      <c r="B76" s="94"/>
      <c r="C76" s="90"/>
      <c r="D76" s="323"/>
      <c r="E76" s="94"/>
      <c r="F76" s="94"/>
    </row>
    <row r="77" spans="1:6" ht="40.200000000000003">
      <c r="A77" s="69">
        <v>5001</v>
      </c>
      <c r="B77" s="90" t="s">
        <v>868</v>
      </c>
      <c r="C77" s="90">
        <v>2.5</v>
      </c>
      <c r="D77" s="319" t="s">
        <v>5</v>
      </c>
      <c r="E77" s="90">
        <v>0</v>
      </c>
      <c r="F77" s="90">
        <f t="shared" ref="F77:F79" si="4">C77*E77</f>
        <v>0</v>
      </c>
    </row>
    <row r="78" spans="1:6" ht="40.200000000000003">
      <c r="A78" s="69">
        <v>5002</v>
      </c>
      <c r="B78" s="90" t="s">
        <v>869</v>
      </c>
      <c r="C78" s="90">
        <v>2.5</v>
      </c>
      <c r="D78" s="319" t="s">
        <v>5</v>
      </c>
      <c r="E78" s="90">
        <v>0</v>
      </c>
      <c r="F78" s="90">
        <f t="shared" si="4"/>
        <v>0</v>
      </c>
    </row>
    <row r="79" spans="1:6" ht="27">
      <c r="A79" s="69">
        <v>5003</v>
      </c>
      <c r="B79" s="90" t="s">
        <v>870</v>
      </c>
      <c r="C79" s="90">
        <v>1</v>
      </c>
      <c r="D79" s="319" t="s">
        <v>713</v>
      </c>
      <c r="E79" s="90">
        <v>0</v>
      </c>
      <c r="F79" s="90">
        <f t="shared" si="4"/>
        <v>0</v>
      </c>
    </row>
    <row r="80" spans="1:6" ht="27">
      <c r="A80" s="69">
        <v>5004</v>
      </c>
      <c r="B80" s="90" t="s">
        <v>972</v>
      </c>
      <c r="C80" s="90">
        <v>1</v>
      </c>
      <c r="D80" s="319" t="s">
        <v>713</v>
      </c>
      <c r="E80" s="90">
        <v>0</v>
      </c>
      <c r="F80" s="90">
        <f>C80*E80</f>
        <v>0</v>
      </c>
    </row>
    <row r="81" spans="1:6">
      <c r="A81" s="69"/>
      <c r="B81" s="90"/>
      <c r="C81" s="90"/>
      <c r="D81" s="319"/>
      <c r="E81" s="90"/>
      <c r="F81" s="90"/>
    </row>
    <row r="82" spans="1:6">
      <c r="A82" s="427"/>
      <c r="B82" s="90"/>
      <c r="C82" s="90"/>
      <c r="D82" s="323"/>
      <c r="E82" s="91" t="s">
        <v>369</v>
      </c>
      <c r="F82" s="330">
        <f>SUM(F77:F80)</f>
        <v>0</v>
      </c>
    </row>
    <row r="83" spans="1:6">
      <c r="A83" s="427"/>
      <c r="B83" s="94"/>
      <c r="C83" s="90"/>
      <c r="D83" s="323"/>
      <c r="E83" s="94"/>
      <c r="F83" s="94"/>
    </row>
    <row r="84" spans="1:6">
      <c r="A84" s="434" t="s">
        <v>594</v>
      </c>
      <c r="B84" s="328" t="s">
        <v>695</v>
      </c>
      <c r="C84" s="90"/>
      <c r="D84" s="323"/>
      <c r="E84" s="94"/>
      <c r="F84" s="94"/>
    </row>
    <row r="85" spans="1:6">
      <c r="A85" s="427"/>
      <c r="B85" s="94"/>
      <c r="C85" s="90"/>
      <c r="D85" s="323"/>
      <c r="E85" s="94"/>
      <c r="F85" s="94"/>
    </row>
    <row r="86" spans="1:6">
      <c r="A86" s="69">
        <v>6001</v>
      </c>
      <c r="B86" s="90" t="s">
        <v>1007</v>
      </c>
      <c r="C86" s="90">
        <v>5</v>
      </c>
      <c r="D86" s="319" t="s">
        <v>524</v>
      </c>
      <c r="E86" s="90">
        <v>0</v>
      </c>
      <c r="F86" s="90">
        <f t="shared" ref="F86:F87" si="5">C86*E86</f>
        <v>0</v>
      </c>
    </row>
    <row r="87" spans="1:6">
      <c r="A87" s="69">
        <v>6002</v>
      </c>
      <c r="B87" s="90" t="s">
        <v>1008</v>
      </c>
      <c r="C87" s="90">
        <v>16</v>
      </c>
      <c r="D87" s="319" t="s">
        <v>524</v>
      </c>
      <c r="E87" s="90">
        <v>0</v>
      </c>
      <c r="F87" s="90">
        <f t="shared" si="5"/>
        <v>0</v>
      </c>
    </row>
    <row r="88" spans="1:6">
      <c r="A88" s="427"/>
      <c r="B88" s="94"/>
      <c r="C88" s="90"/>
      <c r="D88" s="323"/>
      <c r="E88" s="90"/>
      <c r="F88" s="94"/>
    </row>
    <row r="89" spans="1:6">
      <c r="A89" s="323"/>
      <c r="B89" s="94"/>
      <c r="C89" s="328"/>
      <c r="D89" s="323"/>
      <c r="E89" s="91" t="s">
        <v>369</v>
      </c>
      <c r="F89" s="330">
        <f>SUM(F86:F88)</f>
        <v>0</v>
      </c>
    </row>
    <row r="90" spans="1:6">
      <c r="D90" s="56"/>
      <c r="F90" s="39"/>
    </row>
    <row r="91" spans="1:6">
      <c r="D91" s="56"/>
    </row>
    <row r="92" spans="1:6">
      <c r="D92" s="56"/>
    </row>
    <row r="93" spans="1:6">
      <c r="D93" s="56"/>
    </row>
    <row r="94" spans="1:6">
      <c r="D94" s="56"/>
    </row>
    <row r="95" spans="1:6">
      <c r="D95" s="56"/>
    </row>
    <row r="96" spans="1:6">
      <c r="D96" s="56"/>
    </row>
    <row r="97" spans="4:4">
      <c r="D97" s="56"/>
    </row>
    <row r="98" spans="4:4">
      <c r="D98" s="56"/>
    </row>
    <row r="99" spans="4:4">
      <c r="D99" s="56"/>
    </row>
    <row r="100" spans="4:4">
      <c r="D100" s="56"/>
    </row>
    <row r="101" spans="4:4">
      <c r="D101" s="56"/>
    </row>
    <row r="102" spans="4:4">
      <c r="D102" s="56"/>
    </row>
    <row r="103" spans="4:4">
      <c r="D103" s="56"/>
    </row>
    <row r="104" spans="4:4">
      <c r="D104" s="56"/>
    </row>
    <row r="105" spans="4:4">
      <c r="D105" s="56"/>
    </row>
    <row r="106" spans="4:4">
      <c r="D106" s="56"/>
    </row>
    <row r="107" spans="4:4">
      <c r="D107" s="56"/>
    </row>
    <row r="108" spans="4:4">
      <c r="D108" s="56"/>
    </row>
    <row r="109" spans="4:4">
      <c r="D109" s="56"/>
    </row>
    <row r="110" spans="4:4">
      <c r="D110" s="56"/>
    </row>
    <row r="111" spans="4:4">
      <c r="D111" s="56"/>
    </row>
    <row r="112" spans="4:4">
      <c r="D112" s="56"/>
    </row>
    <row r="113" spans="4:4">
      <c r="D113" s="56"/>
    </row>
    <row r="114" spans="4:4">
      <c r="D114" s="56"/>
    </row>
    <row r="115" spans="4:4">
      <c r="D115" s="56"/>
    </row>
    <row r="116" spans="4:4">
      <c r="D116" s="56"/>
    </row>
    <row r="117" spans="4:4">
      <c r="D117" s="56"/>
    </row>
    <row r="118" spans="4:4">
      <c r="D118" s="56"/>
    </row>
    <row r="119" spans="4:4">
      <c r="D119" s="56"/>
    </row>
    <row r="120" spans="4:4">
      <c r="D120" s="56"/>
    </row>
    <row r="121" spans="4:4">
      <c r="D121" s="56"/>
    </row>
    <row r="122" spans="4:4">
      <c r="D122" s="56"/>
    </row>
    <row r="123" spans="4:4">
      <c r="D123" s="56"/>
    </row>
    <row r="124" spans="4:4">
      <c r="D124" s="56"/>
    </row>
    <row r="125" spans="4:4">
      <c r="D125" s="56"/>
    </row>
    <row r="126" spans="4:4">
      <c r="D126" s="56"/>
    </row>
    <row r="127" spans="4:4">
      <c r="D127" s="56"/>
    </row>
    <row r="128" spans="4:4">
      <c r="D128" s="56"/>
    </row>
    <row r="129" spans="4:4">
      <c r="D129" s="56"/>
    </row>
    <row r="130" spans="4:4">
      <c r="D130" s="56"/>
    </row>
    <row r="131" spans="4:4">
      <c r="D131" s="56"/>
    </row>
    <row r="359" ht="3.75" customHeight="1"/>
    <row r="360" hidden="1"/>
    <row r="361" hidden="1"/>
    <row r="362" hidden="1"/>
    <row r="363" hidden="1"/>
    <row r="364" hidden="1"/>
    <row r="365" hidden="1"/>
    <row r="366" hidden="1"/>
    <row r="367" hidden="1"/>
    <row r="368" hidden="1"/>
    <row r="369" hidden="1"/>
    <row r="370" hidden="1"/>
  </sheetData>
  <mergeCells count="1">
    <mergeCell ref="B4:E4"/>
  </mergeCells>
  <conditionalFormatting sqref="E59">
    <cfRule type="cellIs" dxfId="0" priority="1" stopIfTrue="1" operator="equal">
      <formula>F59</formula>
    </cfRule>
  </conditionalFormatting>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48"/>
  <sheetViews>
    <sheetView zoomScaleNormal="100" zoomScaleSheetLayoutView="100" workbookViewId="0">
      <selection activeCell="F9" sqref="F9"/>
    </sheetView>
  </sheetViews>
  <sheetFormatPr defaultRowHeight="15.6"/>
  <cols>
    <col min="1" max="1" width="4.6640625" style="437" customWidth="1"/>
    <col min="2" max="256" width="8.88671875" style="437"/>
    <col min="257" max="257" width="4.6640625" style="437" customWidth="1"/>
    <col min="258" max="512" width="8.88671875" style="437"/>
    <col min="513" max="513" width="4.6640625" style="437" customWidth="1"/>
    <col min="514" max="768" width="8.88671875" style="437"/>
    <col min="769" max="769" width="4.6640625" style="437" customWidth="1"/>
    <col min="770" max="1024" width="8.88671875" style="437"/>
    <col min="1025" max="1025" width="4.6640625" style="437" customWidth="1"/>
    <col min="1026" max="1280" width="8.88671875" style="437"/>
    <col min="1281" max="1281" width="4.6640625" style="437" customWidth="1"/>
    <col min="1282" max="1536" width="8.88671875" style="437"/>
    <col min="1537" max="1537" width="4.6640625" style="437" customWidth="1"/>
    <col min="1538" max="1792" width="8.88671875" style="437"/>
    <col min="1793" max="1793" width="4.6640625" style="437" customWidth="1"/>
    <col min="1794" max="2048" width="8.88671875" style="437"/>
    <col min="2049" max="2049" width="4.6640625" style="437" customWidth="1"/>
    <col min="2050" max="2304" width="8.88671875" style="437"/>
    <col min="2305" max="2305" width="4.6640625" style="437" customWidth="1"/>
    <col min="2306" max="2560" width="8.88671875" style="437"/>
    <col min="2561" max="2561" width="4.6640625" style="437" customWidth="1"/>
    <col min="2562" max="2816" width="8.88671875" style="437"/>
    <col min="2817" max="2817" width="4.6640625" style="437" customWidth="1"/>
    <col min="2818" max="3072" width="8.88671875" style="437"/>
    <col min="3073" max="3073" width="4.6640625" style="437" customWidth="1"/>
    <col min="3074" max="3328" width="8.88671875" style="437"/>
    <col min="3329" max="3329" width="4.6640625" style="437" customWidth="1"/>
    <col min="3330" max="3584" width="8.88671875" style="437"/>
    <col min="3585" max="3585" width="4.6640625" style="437" customWidth="1"/>
    <col min="3586" max="3840" width="8.88671875" style="437"/>
    <col min="3841" max="3841" width="4.6640625" style="437" customWidth="1"/>
    <col min="3842" max="4096" width="8.88671875" style="437"/>
    <col min="4097" max="4097" width="4.6640625" style="437" customWidth="1"/>
    <col min="4098" max="4352" width="8.88671875" style="437"/>
    <col min="4353" max="4353" width="4.6640625" style="437" customWidth="1"/>
    <col min="4354" max="4608" width="8.88671875" style="437"/>
    <col min="4609" max="4609" width="4.6640625" style="437" customWidth="1"/>
    <col min="4610" max="4864" width="8.88671875" style="437"/>
    <col min="4865" max="4865" width="4.6640625" style="437" customWidth="1"/>
    <col min="4866" max="5120" width="8.88671875" style="437"/>
    <col min="5121" max="5121" width="4.6640625" style="437" customWidth="1"/>
    <col min="5122" max="5376" width="8.88671875" style="437"/>
    <col min="5377" max="5377" width="4.6640625" style="437" customWidth="1"/>
    <col min="5378" max="5632" width="8.88671875" style="437"/>
    <col min="5633" max="5633" width="4.6640625" style="437" customWidth="1"/>
    <col min="5634" max="5888" width="8.88671875" style="437"/>
    <col min="5889" max="5889" width="4.6640625" style="437" customWidth="1"/>
    <col min="5890" max="6144" width="8.88671875" style="437"/>
    <col min="6145" max="6145" width="4.6640625" style="437" customWidth="1"/>
    <col min="6146" max="6400" width="8.88671875" style="437"/>
    <col min="6401" max="6401" width="4.6640625" style="437" customWidth="1"/>
    <col min="6402" max="6656" width="8.88671875" style="437"/>
    <col min="6657" max="6657" width="4.6640625" style="437" customWidth="1"/>
    <col min="6658" max="6912" width="8.88671875" style="437"/>
    <col min="6913" max="6913" width="4.6640625" style="437" customWidth="1"/>
    <col min="6914" max="7168" width="8.88671875" style="437"/>
    <col min="7169" max="7169" width="4.6640625" style="437" customWidth="1"/>
    <col min="7170" max="7424" width="8.88671875" style="437"/>
    <col min="7425" max="7425" width="4.6640625" style="437" customWidth="1"/>
    <col min="7426" max="7680" width="8.88671875" style="437"/>
    <col min="7681" max="7681" width="4.6640625" style="437" customWidth="1"/>
    <col min="7682" max="7936" width="8.88671875" style="437"/>
    <col min="7937" max="7937" width="4.6640625" style="437" customWidth="1"/>
    <col min="7938" max="8192" width="8.88671875" style="437"/>
    <col min="8193" max="8193" width="4.6640625" style="437" customWidth="1"/>
    <col min="8194" max="8448" width="8.88671875" style="437"/>
    <col min="8449" max="8449" width="4.6640625" style="437" customWidth="1"/>
    <col min="8450" max="8704" width="8.88671875" style="437"/>
    <col min="8705" max="8705" width="4.6640625" style="437" customWidth="1"/>
    <col min="8706" max="8960" width="8.88671875" style="437"/>
    <col min="8961" max="8961" width="4.6640625" style="437" customWidth="1"/>
    <col min="8962" max="9216" width="8.88671875" style="437"/>
    <col min="9217" max="9217" width="4.6640625" style="437" customWidth="1"/>
    <col min="9218" max="9472" width="8.88671875" style="437"/>
    <col min="9473" max="9473" width="4.6640625" style="437" customWidth="1"/>
    <col min="9474" max="9728" width="8.88671875" style="437"/>
    <col min="9729" max="9729" width="4.6640625" style="437" customWidth="1"/>
    <col min="9730" max="9984" width="8.88671875" style="437"/>
    <col min="9985" max="9985" width="4.6640625" style="437" customWidth="1"/>
    <col min="9986" max="10240" width="8.88671875" style="437"/>
    <col min="10241" max="10241" width="4.6640625" style="437" customWidth="1"/>
    <col min="10242" max="10496" width="8.88671875" style="437"/>
    <col min="10497" max="10497" width="4.6640625" style="437" customWidth="1"/>
    <col min="10498" max="10752" width="8.88671875" style="437"/>
    <col min="10753" max="10753" width="4.6640625" style="437" customWidth="1"/>
    <col min="10754" max="11008" width="8.88671875" style="437"/>
    <col min="11009" max="11009" width="4.6640625" style="437" customWidth="1"/>
    <col min="11010" max="11264" width="8.88671875" style="437"/>
    <col min="11265" max="11265" width="4.6640625" style="437" customWidth="1"/>
    <col min="11266" max="11520" width="8.88671875" style="437"/>
    <col min="11521" max="11521" width="4.6640625" style="437" customWidth="1"/>
    <col min="11522" max="11776" width="8.88671875" style="437"/>
    <col min="11777" max="11777" width="4.6640625" style="437" customWidth="1"/>
    <col min="11778" max="12032" width="8.88671875" style="437"/>
    <col min="12033" max="12033" width="4.6640625" style="437" customWidth="1"/>
    <col min="12034" max="12288" width="8.88671875" style="437"/>
    <col min="12289" max="12289" width="4.6640625" style="437" customWidth="1"/>
    <col min="12290" max="12544" width="8.88671875" style="437"/>
    <col min="12545" max="12545" width="4.6640625" style="437" customWidth="1"/>
    <col min="12546" max="12800" width="8.88671875" style="437"/>
    <col min="12801" max="12801" width="4.6640625" style="437" customWidth="1"/>
    <col min="12802" max="13056" width="8.88671875" style="437"/>
    <col min="13057" max="13057" width="4.6640625" style="437" customWidth="1"/>
    <col min="13058" max="13312" width="8.88671875" style="437"/>
    <col min="13313" max="13313" width="4.6640625" style="437" customWidth="1"/>
    <col min="13314" max="13568" width="8.88671875" style="437"/>
    <col min="13569" max="13569" width="4.6640625" style="437" customWidth="1"/>
    <col min="13570" max="13824" width="8.88671875" style="437"/>
    <col min="13825" max="13825" width="4.6640625" style="437" customWidth="1"/>
    <col min="13826" max="14080" width="8.88671875" style="437"/>
    <col min="14081" max="14081" width="4.6640625" style="437" customWidth="1"/>
    <col min="14082" max="14336" width="8.88671875" style="437"/>
    <col min="14337" max="14337" width="4.6640625" style="437" customWidth="1"/>
    <col min="14338" max="14592" width="8.88671875" style="437"/>
    <col min="14593" max="14593" width="4.6640625" style="437" customWidth="1"/>
    <col min="14594" max="14848" width="8.88671875" style="437"/>
    <col min="14849" max="14849" width="4.6640625" style="437" customWidth="1"/>
    <col min="14850" max="15104" width="8.88671875" style="437"/>
    <col min="15105" max="15105" width="4.6640625" style="437" customWidth="1"/>
    <col min="15106" max="15360" width="8.88671875" style="437"/>
    <col min="15361" max="15361" width="4.6640625" style="437" customWidth="1"/>
    <col min="15362" max="15616" width="8.88671875" style="437"/>
    <col min="15617" max="15617" width="4.6640625" style="437" customWidth="1"/>
    <col min="15618" max="15872" width="8.88671875" style="437"/>
    <col min="15873" max="15873" width="4.6640625" style="437" customWidth="1"/>
    <col min="15874" max="16128" width="8.88671875" style="437"/>
    <col min="16129" max="16129" width="4.6640625" style="437" customWidth="1"/>
    <col min="16130" max="16384" width="8.88671875" style="437"/>
  </cols>
  <sheetData>
    <row r="1" spans="2:8" ht="15.6" customHeight="1">
      <c r="B1" s="599" t="s">
        <v>879</v>
      </c>
      <c r="C1" s="599"/>
      <c r="D1" s="599"/>
      <c r="E1" s="599"/>
      <c r="F1" s="599"/>
      <c r="G1" s="599"/>
      <c r="H1" s="436"/>
    </row>
    <row r="2" spans="2:8">
      <c r="B2" s="438"/>
      <c r="C2" s="438"/>
      <c r="D2" s="438"/>
      <c r="E2" s="438"/>
      <c r="F2" s="438"/>
      <c r="G2" s="438"/>
      <c r="H2" s="438"/>
    </row>
    <row r="3" spans="2:8" ht="15.6" customHeight="1">
      <c r="B3" s="600" t="s">
        <v>884</v>
      </c>
      <c r="C3" s="600"/>
      <c r="D3" s="600"/>
      <c r="E3" s="600"/>
      <c r="F3" s="600"/>
      <c r="G3" s="600"/>
      <c r="H3" s="438"/>
    </row>
    <row r="4" spans="2:8">
      <c r="B4" s="438"/>
      <c r="C4" s="438"/>
      <c r="D4" s="438"/>
      <c r="E4" s="438"/>
      <c r="F4" s="438"/>
      <c r="G4" s="438"/>
      <c r="H4" s="438"/>
    </row>
    <row r="5" spans="2:8">
      <c r="B5" s="439"/>
      <c r="C5" s="439"/>
      <c r="D5" s="439"/>
      <c r="E5" s="439"/>
      <c r="F5" s="439"/>
      <c r="G5" s="439"/>
      <c r="H5" s="439"/>
    </row>
    <row r="6" spans="2:8">
      <c r="B6" s="439"/>
      <c r="C6" s="439"/>
      <c r="D6" s="439"/>
      <c r="E6" s="439"/>
      <c r="F6" s="439"/>
      <c r="G6" s="439"/>
      <c r="H6" s="439"/>
    </row>
    <row r="7" spans="2:8">
      <c r="B7" s="439"/>
      <c r="C7" s="439"/>
      <c r="D7" s="439"/>
      <c r="E7" s="439"/>
      <c r="F7" s="439"/>
      <c r="G7" s="439"/>
      <c r="H7" s="439"/>
    </row>
    <row r="8" spans="2:8">
      <c r="B8" s="440" t="s">
        <v>880</v>
      </c>
    </row>
    <row r="9" spans="2:8">
      <c r="B9" s="441" t="s">
        <v>881</v>
      </c>
    </row>
    <row r="11" spans="2:8" ht="15.6" customHeight="1">
      <c r="B11" s="601" t="s">
        <v>882</v>
      </c>
      <c r="C11" s="601"/>
      <c r="D11" s="601"/>
      <c r="E11" s="601"/>
      <c r="F11" s="601"/>
      <c r="G11" s="601"/>
      <c r="H11" s="442"/>
    </row>
    <row r="12" spans="2:8">
      <c r="B12" s="601"/>
      <c r="C12" s="601"/>
      <c r="D12" s="601"/>
      <c r="E12" s="601"/>
      <c r="F12" s="601"/>
      <c r="G12" s="601"/>
      <c r="H12" s="442"/>
    </row>
    <row r="13" spans="2:8">
      <c r="B13" s="601"/>
      <c r="C13" s="601"/>
      <c r="D13" s="601"/>
      <c r="E13" s="601"/>
      <c r="F13" s="601"/>
      <c r="G13" s="601"/>
      <c r="H13" s="442"/>
    </row>
    <row r="14" spans="2:8">
      <c r="B14" s="601"/>
      <c r="C14" s="601"/>
      <c r="D14" s="601"/>
      <c r="E14" s="601"/>
      <c r="F14" s="601"/>
      <c r="G14" s="601"/>
      <c r="H14" s="442"/>
    </row>
    <row r="15" spans="2:8">
      <c r="B15" s="601"/>
      <c r="C15" s="601"/>
      <c r="D15" s="601"/>
      <c r="E15" s="601"/>
      <c r="F15" s="601"/>
      <c r="G15" s="601"/>
      <c r="H15" s="442"/>
    </row>
    <row r="16" spans="2:8">
      <c r="B16" s="601"/>
      <c r="C16" s="601"/>
      <c r="D16" s="601"/>
      <c r="E16" s="601"/>
      <c r="F16" s="601"/>
      <c r="G16" s="601"/>
      <c r="H16" s="442"/>
    </row>
    <row r="17" spans="2:8">
      <c r="B17" s="601"/>
      <c r="C17" s="601"/>
      <c r="D17" s="601"/>
      <c r="E17" s="601"/>
      <c r="F17" s="601"/>
      <c r="G17" s="601"/>
      <c r="H17" s="442"/>
    </row>
    <row r="18" spans="2:8">
      <c r="B18" s="601"/>
      <c r="C18" s="601"/>
      <c r="D18" s="601"/>
      <c r="E18" s="601"/>
      <c r="F18" s="601"/>
      <c r="G18" s="601"/>
      <c r="H18" s="442"/>
    </row>
    <row r="19" spans="2:8">
      <c r="B19" s="601"/>
      <c r="C19" s="601"/>
      <c r="D19" s="601"/>
      <c r="E19" s="601"/>
      <c r="F19" s="601"/>
      <c r="G19" s="601"/>
      <c r="H19" s="442"/>
    </row>
    <row r="20" spans="2:8">
      <c r="B20" s="601"/>
      <c r="C20" s="601"/>
      <c r="D20" s="601"/>
      <c r="E20" s="601"/>
      <c r="F20" s="601"/>
      <c r="G20" s="601"/>
      <c r="H20" s="442"/>
    </row>
    <row r="21" spans="2:8">
      <c r="B21" s="601"/>
      <c r="C21" s="601"/>
      <c r="D21" s="601"/>
      <c r="E21" s="601"/>
      <c r="F21" s="601"/>
      <c r="G21" s="601"/>
      <c r="H21" s="442"/>
    </row>
    <row r="22" spans="2:8">
      <c r="B22" s="601"/>
      <c r="C22" s="601"/>
      <c r="D22" s="601"/>
      <c r="E22" s="601"/>
      <c r="F22" s="601"/>
      <c r="G22" s="601"/>
      <c r="H22" s="442"/>
    </row>
    <row r="23" spans="2:8">
      <c r="B23" s="601"/>
      <c r="C23" s="601"/>
      <c r="D23" s="601"/>
      <c r="E23" s="601"/>
      <c r="F23" s="601"/>
      <c r="G23" s="601"/>
      <c r="H23" s="442"/>
    </row>
    <row r="24" spans="2:8">
      <c r="B24" s="601"/>
      <c r="C24" s="601"/>
      <c r="D24" s="601"/>
      <c r="E24" s="601"/>
      <c r="F24" s="601"/>
      <c r="G24" s="601"/>
      <c r="H24" s="442"/>
    </row>
    <row r="25" spans="2:8">
      <c r="B25" s="601"/>
      <c r="C25" s="601"/>
      <c r="D25" s="601"/>
      <c r="E25" s="601"/>
      <c r="F25" s="601"/>
      <c r="G25" s="601"/>
      <c r="H25" s="442"/>
    </row>
    <row r="26" spans="2:8">
      <c r="B26" s="601"/>
      <c r="C26" s="601"/>
      <c r="D26" s="601"/>
      <c r="E26" s="601"/>
      <c r="F26" s="601"/>
      <c r="G26" s="601"/>
      <c r="H26" s="442"/>
    </row>
    <row r="27" spans="2:8">
      <c r="B27" s="601"/>
      <c r="C27" s="601"/>
      <c r="D27" s="601"/>
      <c r="E27" s="601"/>
      <c r="F27" s="601"/>
      <c r="G27" s="601"/>
      <c r="H27" s="442"/>
    </row>
    <row r="28" spans="2:8">
      <c r="B28" s="601"/>
      <c r="C28" s="601"/>
      <c r="D28" s="601"/>
      <c r="E28" s="601"/>
      <c r="F28" s="601"/>
      <c r="G28" s="601"/>
      <c r="H28" s="442"/>
    </row>
    <row r="29" spans="2:8">
      <c r="B29" s="601"/>
      <c r="C29" s="601"/>
      <c r="D29" s="601"/>
      <c r="E29" s="601"/>
      <c r="F29" s="601"/>
      <c r="G29" s="601"/>
      <c r="H29" s="442"/>
    </row>
    <row r="30" spans="2:8">
      <c r="B30" s="601"/>
      <c r="C30" s="601"/>
      <c r="D30" s="601"/>
      <c r="E30" s="601"/>
      <c r="F30" s="601"/>
      <c r="G30" s="601"/>
      <c r="H30" s="442"/>
    </row>
    <row r="31" spans="2:8">
      <c r="B31" s="601"/>
      <c r="C31" s="601"/>
      <c r="D31" s="601"/>
      <c r="E31" s="601"/>
      <c r="F31" s="601"/>
      <c r="G31" s="601"/>
      <c r="H31" s="442"/>
    </row>
    <row r="32" spans="2:8">
      <c r="B32" s="443"/>
      <c r="C32" s="443"/>
      <c r="D32" s="443"/>
      <c r="E32" s="443"/>
      <c r="F32" s="443"/>
      <c r="G32" s="443"/>
      <c r="H32" s="443"/>
    </row>
    <row r="33" spans="2:10" ht="15.6" customHeight="1">
      <c r="B33" s="601" t="s">
        <v>883</v>
      </c>
      <c r="C33" s="601"/>
      <c r="D33" s="601"/>
      <c r="E33" s="601"/>
      <c r="F33" s="601"/>
      <c r="G33" s="601"/>
      <c r="H33" s="442"/>
    </row>
    <row r="34" spans="2:10">
      <c r="B34" s="601"/>
      <c r="C34" s="601"/>
      <c r="D34" s="601"/>
      <c r="E34" s="601"/>
      <c r="F34" s="601"/>
      <c r="G34" s="601"/>
      <c r="H34" s="442"/>
    </row>
    <row r="35" spans="2:10">
      <c r="B35" s="601"/>
      <c r="C35" s="601"/>
      <c r="D35" s="601"/>
      <c r="E35" s="601"/>
      <c r="F35" s="601"/>
      <c r="G35" s="601"/>
      <c r="H35" s="442"/>
    </row>
    <row r="36" spans="2:10">
      <c r="B36" s="601"/>
      <c r="C36" s="601"/>
      <c r="D36" s="601"/>
      <c r="E36" s="601"/>
      <c r="F36" s="601"/>
      <c r="G36" s="601"/>
      <c r="H36" s="442"/>
      <c r="J36" s="444"/>
    </row>
    <row r="37" spans="2:10">
      <c r="B37" s="601"/>
      <c r="C37" s="601"/>
      <c r="D37" s="601"/>
      <c r="E37" s="601"/>
      <c r="F37" s="601"/>
      <c r="G37" s="601"/>
      <c r="H37" s="442"/>
    </row>
    <row r="38" spans="2:10">
      <c r="B38" s="601"/>
      <c r="C38" s="601"/>
      <c r="D38" s="601"/>
      <c r="E38" s="601"/>
      <c r="F38" s="601"/>
      <c r="G38" s="601"/>
      <c r="H38" s="442"/>
    </row>
    <row r="39" spans="2:10">
      <c r="B39" s="601"/>
      <c r="C39" s="601"/>
      <c r="D39" s="601"/>
      <c r="E39" s="601"/>
      <c r="F39" s="601"/>
      <c r="G39" s="601"/>
      <c r="H39" s="442"/>
    </row>
    <row r="40" spans="2:10">
      <c r="B40" s="601"/>
      <c r="C40" s="601"/>
      <c r="D40" s="601"/>
      <c r="E40" s="601"/>
      <c r="F40" s="601"/>
      <c r="G40" s="601"/>
      <c r="H40" s="442"/>
    </row>
    <row r="41" spans="2:10">
      <c r="B41" s="601"/>
      <c r="C41" s="601"/>
      <c r="D41" s="601"/>
      <c r="E41" s="601"/>
      <c r="F41" s="601"/>
      <c r="G41" s="601"/>
      <c r="H41" s="442"/>
    </row>
    <row r="42" spans="2:10">
      <c r="B42" s="601"/>
      <c r="C42" s="601"/>
      <c r="D42" s="601"/>
      <c r="E42" s="601"/>
      <c r="F42" s="601"/>
      <c r="G42" s="601"/>
      <c r="H42" s="442"/>
    </row>
    <row r="43" spans="2:10">
      <c r="B43" s="601"/>
      <c r="C43" s="601"/>
      <c r="D43" s="601"/>
      <c r="E43" s="601"/>
      <c r="F43" s="601"/>
      <c r="G43" s="601"/>
      <c r="H43" s="442"/>
    </row>
    <row r="44" spans="2:10">
      <c r="B44" s="601"/>
      <c r="C44" s="601"/>
      <c r="D44" s="601"/>
      <c r="E44" s="601"/>
      <c r="F44" s="601"/>
      <c r="G44" s="601"/>
      <c r="H44" s="442"/>
    </row>
    <row r="45" spans="2:10">
      <c r="B45" s="601"/>
      <c r="C45" s="601"/>
      <c r="D45" s="601"/>
      <c r="E45" s="601"/>
      <c r="F45" s="601"/>
      <c r="G45" s="601"/>
      <c r="H45" s="442"/>
    </row>
    <row r="46" spans="2:10">
      <c r="B46" s="601"/>
      <c r="C46" s="601"/>
      <c r="D46" s="601"/>
      <c r="E46" s="601"/>
      <c r="F46" s="601"/>
      <c r="G46" s="601"/>
      <c r="H46" s="442"/>
    </row>
    <row r="47" spans="2:10">
      <c r="B47" s="601"/>
      <c r="C47" s="601"/>
      <c r="D47" s="601"/>
      <c r="E47" s="601"/>
      <c r="F47" s="601"/>
      <c r="G47" s="601"/>
    </row>
    <row r="48" spans="2:10">
      <c r="B48" s="601"/>
      <c r="C48" s="601"/>
      <c r="D48" s="601"/>
      <c r="E48" s="601"/>
      <c r="F48" s="601"/>
      <c r="G48" s="601"/>
    </row>
  </sheetData>
  <mergeCells count="4">
    <mergeCell ref="B1:G1"/>
    <mergeCell ref="B3:G3"/>
    <mergeCell ref="B33:G48"/>
    <mergeCell ref="B11:G31"/>
  </mergeCells>
  <pageMargins left="0.70866141732283461" right="0.8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6"/>
  <sheetViews>
    <sheetView view="pageBreakPreview" topLeftCell="A72" zoomScale="85" zoomScaleNormal="100" zoomScaleSheetLayoutView="85" workbookViewId="0">
      <selection activeCell="C81" sqref="C81"/>
    </sheetView>
  </sheetViews>
  <sheetFormatPr defaultRowHeight="14.4"/>
  <cols>
    <col min="1" max="1" width="10.5546875" customWidth="1"/>
    <col min="2" max="2" width="9.33203125" customWidth="1"/>
    <col min="3" max="3" width="29.44140625" customWidth="1"/>
    <col min="5" max="5" width="10.88671875" customWidth="1"/>
    <col min="6" max="6" width="13.109375" customWidth="1"/>
    <col min="7" max="7" width="13.88671875" customWidth="1"/>
  </cols>
  <sheetData>
    <row r="1" spans="1:9">
      <c r="A1" s="126" t="s">
        <v>0</v>
      </c>
      <c r="B1" s="127"/>
      <c r="C1" s="128"/>
      <c r="D1" s="127"/>
      <c r="E1" s="1"/>
      <c r="F1" s="1"/>
      <c r="G1" s="2">
        <f>G5+G15+G45</f>
        <v>17500</v>
      </c>
    </row>
    <row r="2" spans="1:9">
      <c r="A2" s="588"/>
      <c r="B2" s="589"/>
      <c r="C2" s="590"/>
      <c r="D2" s="589"/>
      <c r="E2" s="591"/>
      <c r="F2" s="591"/>
      <c r="G2" s="592"/>
    </row>
    <row r="3" spans="1:9" ht="30.6" thickBot="1">
      <c r="A3" s="418" t="s">
        <v>213</v>
      </c>
      <c r="B3" s="418" t="s">
        <v>214</v>
      </c>
      <c r="C3" s="418" t="s">
        <v>215</v>
      </c>
      <c r="D3" s="418" t="s">
        <v>216</v>
      </c>
      <c r="E3" s="418" t="s">
        <v>217</v>
      </c>
      <c r="F3" s="419" t="s">
        <v>218</v>
      </c>
      <c r="G3" s="418" t="s">
        <v>219</v>
      </c>
    </row>
    <row r="4" spans="1:9" ht="15">
      <c r="A4" s="593"/>
      <c r="B4" s="594"/>
      <c r="C4" s="594"/>
      <c r="D4" s="594"/>
      <c r="E4" s="594"/>
      <c r="F4" s="594"/>
      <c r="G4" s="595"/>
    </row>
    <row r="5" spans="1:9">
      <c r="A5" s="126" t="s">
        <v>1</v>
      </c>
      <c r="B5" s="127"/>
      <c r="C5" s="128"/>
      <c r="D5" s="127"/>
      <c r="E5" s="1"/>
      <c r="F5" s="1"/>
      <c r="G5" s="2">
        <f>SUM(G7:G13)</f>
        <v>0</v>
      </c>
    </row>
    <row r="6" spans="1:9">
      <c r="A6" s="131"/>
      <c r="B6" s="132"/>
      <c r="C6" s="133"/>
      <c r="D6" s="132"/>
      <c r="E6" s="5"/>
      <c r="F6" s="5"/>
      <c r="G6" s="6"/>
    </row>
    <row r="7" spans="1:9" ht="39.6">
      <c r="A7" s="526">
        <v>1</v>
      </c>
      <c r="B7" s="451" t="s">
        <v>3</v>
      </c>
      <c r="C7" s="167" t="s">
        <v>4</v>
      </c>
      <c r="D7" s="494" t="s">
        <v>5</v>
      </c>
      <c r="E7" s="7">
        <v>4.03</v>
      </c>
      <c r="F7" s="7">
        <v>0</v>
      </c>
      <c r="G7" s="6">
        <f t="shared" ref="G7:G107" si="0">E7*F7</f>
        <v>0</v>
      </c>
      <c r="I7" s="39"/>
    </row>
    <row r="8" spans="1:9">
      <c r="A8" s="452"/>
      <c r="B8" s="452"/>
      <c r="C8" s="154"/>
      <c r="D8" s="495"/>
      <c r="E8" s="8"/>
      <c r="F8" s="8"/>
      <c r="G8" s="9"/>
    </row>
    <row r="9" spans="1:9" ht="39.6">
      <c r="A9" s="453" t="s">
        <v>6</v>
      </c>
      <c r="B9" s="453" t="s">
        <v>7</v>
      </c>
      <c r="C9" s="149" t="s">
        <v>8</v>
      </c>
      <c r="D9" s="496" t="s">
        <v>9</v>
      </c>
      <c r="E9" s="10">
        <v>216</v>
      </c>
      <c r="F9" s="10">
        <v>0</v>
      </c>
      <c r="G9" s="6">
        <f t="shared" si="0"/>
        <v>0</v>
      </c>
      <c r="I9" s="39"/>
    </row>
    <row r="10" spans="1:9">
      <c r="A10" s="453"/>
      <c r="B10" s="453"/>
      <c r="C10" s="549"/>
      <c r="D10" s="496"/>
      <c r="E10" s="10"/>
      <c r="F10" s="10"/>
      <c r="G10" s="6"/>
    </row>
    <row r="11" spans="1:9" ht="39.6">
      <c r="A11" s="453" t="s">
        <v>10</v>
      </c>
      <c r="B11" s="453" t="s">
        <v>11</v>
      </c>
      <c r="C11" s="149" t="s">
        <v>12</v>
      </c>
      <c r="D11" s="496" t="s">
        <v>13</v>
      </c>
      <c r="E11" s="10">
        <v>4.03</v>
      </c>
      <c r="F11" s="10">
        <v>0</v>
      </c>
      <c r="G11" s="6">
        <f t="shared" si="0"/>
        <v>0</v>
      </c>
    </row>
    <row r="12" spans="1:9">
      <c r="A12" s="453"/>
      <c r="B12" s="453"/>
      <c r="C12" s="149"/>
      <c r="D12" s="496"/>
      <c r="E12" s="10"/>
      <c r="F12" s="10"/>
      <c r="G12" s="6"/>
    </row>
    <row r="13" spans="1:9" ht="39.6">
      <c r="A13" s="453" t="s">
        <v>14</v>
      </c>
      <c r="B13" s="453" t="s">
        <v>15</v>
      </c>
      <c r="C13" s="149" t="s">
        <v>16</v>
      </c>
      <c r="D13" s="496" t="s">
        <v>13</v>
      </c>
      <c r="E13" s="10">
        <v>4.03</v>
      </c>
      <c r="F13" s="10">
        <v>0</v>
      </c>
      <c r="G13" s="6">
        <f t="shared" si="0"/>
        <v>0</v>
      </c>
    </row>
    <row r="14" spans="1:9">
      <c r="A14" s="11"/>
      <c r="B14" s="454"/>
      <c r="C14" s="151"/>
      <c r="D14" s="497"/>
      <c r="E14" s="11"/>
      <c r="F14" s="11"/>
      <c r="G14" s="12"/>
    </row>
    <row r="15" spans="1:9">
      <c r="A15" s="126" t="s">
        <v>17</v>
      </c>
      <c r="B15" s="455"/>
      <c r="C15" s="128"/>
      <c r="D15" s="498"/>
      <c r="E15" s="1"/>
      <c r="F15" s="1"/>
      <c r="G15" s="2">
        <f>SUM(G17:G43)</f>
        <v>0</v>
      </c>
    </row>
    <row r="16" spans="1:9">
      <c r="A16" s="129"/>
      <c r="B16" s="456"/>
      <c r="C16" s="130"/>
      <c r="D16" s="499"/>
      <c r="E16" s="3"/>
      <c r="F16" s="3"/>
      <c r="G16" s="47"/>
    </row>
    <row r="17" spans="1:9" ht="39.6">
      <c r="A17" s="457" t="s">
        <v>18</v>
      </c>
      <c r="B17" s="457" t="s">
        <v>150</v>
      </c>
      <c r="C17" s="550" t="s">
        <v>151</v>
      </c>
      <c r="D17" s="500" t="s">
        <v>21</v>
      </c>
      <c r="E17" s="48">
        <v>275</v>
      </c>
      <c r="F17" s="48">
        <v>0</v>
      </c>
      <c r="G17" s="6">
        <f t="shared" ref="G17" si="1">E17*F17</f>
        <v>0</v>
      </c>
      <c r="I17" s="39"/>
    </row>
    <row r="18" spans="1:9">
      <c r="A18" s="457"/>
      <c r="B18" s="457"/>
      <c r="C18" s="550"/>
      <c r="D18" s="500"/>
      <c r="E18" s="48"/>
      <c r="F18" s="48"/>
      <c r="G18" s="6"/>
    </row>
    <row r="19" spans="1:9" ht="39.6">
      <c r="A19" s="457" t="s">
        <v>22</v>
      </c>
      <c r="B19" s="457" t="s">
        <v>152</v>
      </c>
      <c r="C19" s="550" t="s">
        <v>153</v>
      </c>
      <c r="D19" s="500" t="s">
        <v>9</v>
      </c>
      <c r="E19" s="48">
        <v>14</v>
      </c>
      <c r="F19" s="48">
        <v>0</v>
      </c>
      <c r="G19" s="6">
        <f t="shared" ref="G19" si="2">E19*F19</f>
        <v>0</v>
      </c>
    </row>
    <row r="20" spans="1:9">
      <c r="A20" s="457"/>
      <c r="B20" s="457"/>
      <c r="C20" s="550"/>
      <c r="D20" s="500"/>
      <c r="E20" s="48"/>
      <c r="F20" s="48"/>
      <c r="G20" s="12"/>
    </row>
    <row r="21" spans="1:9" ht="39.6">
      <c r="A21" s="458" t="s">
        <v>26</v>
      </c>
      <c r="B21" s="458" t="s">
        <v>154</v>
      </c>
      <c r="C21" s="551" t="s">
        <v>155</v>
      </c>
      <c r="D21" s="501" t="s">
        <v>9</v>
      </c>
      <c r="E21" s="49">
        <v>10</v>
      </c>
      <c r="F21" s="49">
        <v>0</v>
      </c>
      <c r="G21" s="6">
        <f t="shared" ref="G21" si="3">E21*F21</f>
        <v>0</v>
      </c>
    </row>
    <row r="22" spans="1:9">
      <c r="A22" s="458"/>
      <c r="B22" s="458"/>
      <c r="C22" s="551"/>
      <c r="D22" s="501"/>
      <c r="E22" s="49"/>
      <c r="F22" s="49"/>
      <c r="G22" s="6"/>
    </row>
    <row r="23" spans="1:9" ht="39.6">
      <c r="A23" s="458" t="s">
        <v>30</v>
      </c>
      <c r="B23" s="458" t="s">
        <v>156</v>
      </c>
      <c r="C23" s="551" t="s">
        <v>157</v>
      </c>
      <c r="D23" s="501" t="s">
        <v>9</v>
      </c>
      <c r="E23" s="49">
        <v>14</v>
      </c>
      <c r="F23" s="49">
        <v>0</v>
      </c>
      <c r="G23" s="6">
        <f t="shared" ref="G23" si="4">E23*F23</f>
        <v>0</v>
      </c>
    </row>
    <row r="24" spans="1:9">
      <c r="A24" s="458"/>
      <c r="B24" s="458"/>
      <c r="C24" s="551"/>
      <c r="D24" s="501"/>
      <c r="E24" s="49"/>
      <c r="F24" s="49"/>
      <c r="G24" s="6"/>
    </row>
    <row r="25" spans="1:9" ht="39.6">
      <c r="A25" s="458" t="s">
        <v>32</v>
      </c>
      <c r="B25" s="458" t="s">
        <v>158</v>
      </c>
      <c r="C25" s="551" t="s">
        <v>159</v>
      </c>
      <c r="D25" s="501" t="s">
        <v>9</v>
      </c>
      <c r="E25" s="49">
        <v>10</v>
      </c>
      <c r="F25" s="49">
        <v>0</v>
      </c>
      <c r="G25" s="6">
        <f t="shared" ref="G25" si="5">E25*F25</f>
        <v>0</v>
      </c>
    </row>
    <row r="26" spans="1:9">
      <c r="A26" s="458"/>
      <c r="B26" s="458"/>
      <c r="C26" s="551"/>
      <c r="D26" s="501"/>
      <c r="E26" s="49"/>
      <c r="F26" s="49"/>
      <c r="G26" s="6"/>
    </row>
    <row r="27" spans="1:9" ht="27">
      <c r="A27" s="458" t="s">
        <v>33</v>
      </c>
      <c r="B27" s="459" t="s">
        <v>160</v>
      </c>
      <c r="C27" s="552" t="s">
        <v>161</v>
      </c>
      <c r="D27" s="502" t="s">
        <v>9</v>
      </c>
      <c r="E27" s="23">
        <v>4</v>
      </c>
      <c r="F27" s="23">
        <v>0</v>
      </c>
      <c r="G27" s="6">
        <f t="shared" ref="G27" si="6">E27*F27</f>
        <v>0</v>
      </c>
    </row>
    <row r="28" spans="1:9">
      <c r="A28" s="131"/>
      <c r="B28" s="460"/>
      <c r="C28" s="133"/>
      <c r="D28" s="503"/>
      <c r="E28" s="5"/>
      <c r="F28" s="5"/>
      <c r="G28" s="6"/>
    </row>
    <row r="29" spans="1:9" ht="52.8">
      <c r="A29" s="453" t="s">
        <v>106</v>
      </c>
      <c r="B29" s="453" t="s">
        <v>162</v>
      </c>
      <c r="C29" s="149" t="s">
        <v>163</v>
      </c>
      <c r="D29" s="496" t="s">
        <v>25</v>
      </c>
      <c r="E29" s="10">
        <v>176</v>
      </c>
      <c r="F29" s="10">
        <v>0</v>
      </c>
      <c r="G29" s="6">
        <f t="shared" ref="G29:G31" si="7">E29*F29</f>
        <v>0</v>
      </c>
    </row>
    <row r="30" spans="1:9">
      <c r="A30" s="454"/>
      <c r="B30" s="454"/>
      <c r="C30" s="151"/>
      <c r="D30" s="497"/>
      <c r="E30" s="11"/>
      <c r="F30" s="11"/>
      <c r="G30" s="6"/>
    </row>
    <row r="31" spans="1:9" ht="26.4">
      <c r="A31" s="454" t="s">
        <v>58</v>
      </c>
      <c r="B31" s="454" t="s">
        <v>165</v>
      </c>
      <c r="C31" s="553" t="s">
        <v>166</v>
      </c>
      <c r="D31" s="497" t="s">
        <v>21</v>
      </c>
      <c r="E31" s="11">
        <v>82</v>
      </c>
      <c r="F31" s="11">
        <v>0</v>
      </c>
      <c r="G31" s="6">
        <f t="shared" si="7"/>
        <v>0</v>
      </c>
    </row>
    <row r="32" spans="1:9">
      <c r="A32" s="454"/>
      <c r="B32" s="454"/>
      <c r="C32" s="554"/>
      <c r="D32" s="497"/>
      <c r="E32" s="11"/>
      <c r="F32" s="11"/>
      <c r="G32" s="12"/>
    </row>
    <row r="33" spans="1:9" ht="26.4">
      <c r="A33" s="461" t="s">
        <v>164</v>
      </c>
      <c r="B33" s="461" t="s">
        <v>168</v>
      </c>
      <c r="C33" s="553" t="s">
        <v>169</v>
      </c>
      <c r="D33" s="496" t="s">
        <v>25</v>
      </c>
      <c r="E33" s="50">
        <v>129</v>
      </c>
      <c r="F33" s="50">
        <v>0</v>
      </c>
      <c r="G33" s="6">
        <f t="shared" ref="G33" si="8">E33*F33</f>
        <v>0</v>
      </c>
    </row>
    <row r="34" spans="1:9">
      <c r="A34" s="139"/>
      <c r="B34" s="462"/>
      <c r="C34" s="140"/>
      <c r="D34" s="504"/>
      <c r="E34" s="13"/>
      <c r="F34" s="13"/>
      <c r="G34" s="9"/>
    </row>
    <row r="35" spans="1:9" ht="26.4">
      <c r="A35" s="453" t="s">
        <v>167</v>
      </c>
      <c r="B35" s="453" t="s">
        <v>19</v>
      </c>
      <c r="C35" s="149" t="s">
        <v>20</v>
      </c>
      <c r="D35" s="496" t="s">
        <v>21</v>
      </c>
      <c r="E35" s="10">
        <v>741</v>
      </c>
      <c r="F35" s="10">
        <v>0</v>
      </c>
      <c r="G35" s="6">
        <f t="shared" si="0"/>
        <v>0</v>
      </c>
    </row>
    <row r="36" spans="1:9">
      <c r="A36" s="453"/>
      <c r="B36" s="453"/>
      <c r="C36" s="149"/>
      <c r="D36" s="496"/>
      <c r="E36" s="10"/>
      <c r="F36" s="10"/>
      <c r="G36" s="6"/>
    </row>
    <row r="37" spans="1:9" ht="39.6">
      <c r="A37" s="453" t="s">
        <v>835</v>
      </c>
      <c r="B37" s="453" t="s">
        <v>23</v>
      </c>
      <c r="C37" s="149" t="s">
        <v>24</v>
      </c>
      <c r="D37" s="496" t="s">
        <v>25</v>
      </c>
      <c r="E37" s="10">
        <v>1295</v>
      </c>
      <c r="F37" s="10">
        <v>0</v>
      </c>
      <c r="G37" s="6">
        <f t="shared" si="0"/>
        <v>0</v>
      </c>
      <c r="I37" s="39"/>
    </row>
    <row r="38" spans="1:9">
      <c r="A38" s="454"/>
      <c r="B38" s="454"/>
      <c r="C38" s="151"/>
      <c r="D38" s="497"/>
      <c r="E38" s="11"/>
      <c r="F38" s="11"/>
      <c r="G38" s="6"/>
    </row>
    <row r="39" spans="1:9" ht="26.4">
      <c r="A39" s="454" t="s">
        <v>845</v>
      </c>
      <c r="B39" s="454" t="s">
        <v>27</v>
      </c>
      <c r="C39" s="553" t="s">
        <v>28</v>
      </c>
      <c r="D39" s="497" t="s">
        <v>21</v>
      </c>
      <c r="E39" s="11">
        <v>402</v>
      </c>
      <c r="F39" s="11">
        <v>0</v>
      </c>
      <c r="G39" s="6">
        <f t="shared" si="0"/>
        <v>0</v>
      </c>
    </row>
    <row r="40" spans="1:9">
      <c r="A40" s="454"/>
      <c r="B40" s="454"/>
      <c r="C40" s="555"/>
      <c r="D40" s="497"/>
      <c r="E40" s="11"/>
      <c r="F40" s="11"/>
      <c r="G40" s="12"/>
    </row>
    <row r="41" spans="1:9" ht="26.4">
      <c r="A41" s="459" t="s">
        <v>846</v>
      </c>
      <c r="B41" s="459" t="s">
        <v>27</v>
      </c>
      <c r="C41" s="553" t="s">
        <v>28</v>
      </c>
      <c r="D41" s="502" t="s">
        <v>21</v>
      </c>
      <c r="E41" s="23">
        <v>245</v>
      </c>
      <c r="F41" s="23">
        <v>0</v>
      </c>
      <c r="G41" s="6">
        <f t="shared" ref="G41" si="9">E41*F41</f>
        <v>0</v>
      </c>
    </row>
    <row r="42" spans="1:9">
      <c r="A42" s="454"/>
      <c r="B42" s="454"/>
      <c r="C42" s="555"/>
      <c r="D42" s="497"/>
      <c r="E42" s="11"/>
      <c r="F42" s="11"/>
      <c r="G42" s="12"/>
    </row>
    <row r="43" spans="1:9" ht="39.6">
      <c r="A43" s="454" t="s">
        <v>847</v>
      </c>
      <c r="B43" s="454" t="s">
        <v>808</v>
      </c>
      <c r="C43" s="151" t="s">
        <v>809</v>
      </c>
      <c r="D43" s="497" t="s">
        <v>37</v>
      </c>
      <c r="E43" s="11">
        <v>6</v>
      </c>
      <c r="F43" s="10">
        <v>0</v>
      </c>
      <c r="G43" s="6">
        <f t="shared" ref="G43" si="10">E43*F43</f>
        <v>0</v>
      </c>
    </row>
    <row r="44" spans="1:9">
      <c r="A44" s="11"/>
      <c r="B44" s="454"/>
      <c r="C44" s="151"/>
      <c r="D44" s="497"/>
      <c r="E44" s="11"/>
      <c r="F44" s="11"/>
      <c r="G44" s="12"/>
    </row>
    <row r="45" spans="1:9">
      <c r="A45" s="126" t="s">
        <v>29</v>
      </c>
      <c r="B45" s="455"/>
      <c r="C45" s="128"/>
      <c r="D45" s="498"/>
      <c r="E45" s="1"/>
      <c r="F45" s="1"/>
      <c r="G45" s="2">
        <f>SUM(G47:G53)</f>
        <v>17500</v>
      </c>
    </row>
    <row r="46" spans="1:9">
      <c r="A46" s="129"/>
      <c r="B46" s="463"/>
      <c r="C46" s="142"/>
      <c r="D46" s="505"/>
      <c r="E46" s="14"/>
      <c r="F46" s="14"/>
      <c r="G46" s="9"/>
    </row>
    <row r="47" spans="1:9" ht="177" customHeight="1">
      <c r="A47" s="450" t="s">
        <v>848</v>
      </c>
      <c r="B47" s="450" t="s">
        <v>31</v>
      </c>
      <c r="C47" s="143" t="s">
        <v>888</v>
      </c>
      <c r="D47" s="502" t="s">
        <v>713</v>
      </c>
      <c r="E47" s="15">
        <v>1</v>
      </c>
      <c r="F47" s="15">
        <v>17500</v>
      </c>
      <c r="G47" s="6">
        <f>E47*F47</f>
        <v>17500</v>
      </c>
    </row>
    <row r="48" spans="1:9">
      <c r="A48" s="129"/>
      <c r="B48" s="463"/>
      <c r="C48" s="142"/>
      <c r="D48" s="505"/>
      <c r="E48" s="14"/>
      <c r="F48" s="14"/>
      <c r="G48" s="9"/>
    </row>
    <row r="49" spans="1:9" ht="92.4">
      <c r="A49" s="527">
        <v>20</v>
      </c>
      <c r="B49" s="450" t="s">
        <v>887</v>
      </c>
      <c r="C49" s="143" t="s">
        <v>889</v>
      </c>
      <c r="D49" s="502" t="s">
        <v>713</v>
      </c>
      <c r="E49" s="15">
        <v>1</v>
      </c>
      <c r="F49" s="15">
        <v>0</v>
      </c>
      <c r="G49" s="6">
        <f>E49*F49</f>
        <v>0</v>
      </c>
    </row>
    <row r="50" spans="1:9">
      <c r="A50" s="129"/>
      <c r="B50" s="463"/>
      <c r="C50" s="142"/>
      <c r="D50" s="505"/>
      <c r="E50" s="14"/>
      <c r="F50" s="14"/>
      <c r="G50" s="9"/>
    </row>
    <row r="51" spans="1:9" ht="52.8">
      <c r="A51" s="527">
        <v>21</v>
      </c>
      <c r="B51" s="459" t="s">
        <v>410</v>
      </c>
      <c r="C51" s="556" t="s">
        <v>886</v>
      </c>
      <c r="D51" s="502" t="s">
        <v>713</v>
      </c>
      <c r="E51" s="15">
        <v>1</v>
      </c>
      <c r="F51" s="15">
        <v>0</v>
      </c>
      <c r="G51" s="6">
        <f t="shared" si="0"/>
        <v>0</v>
      </c>
    </row>
    <row r="52" spans="1:9">
      <c r="A52" s="459"/>
      <c r="B52" s="459"/>
      <c r="C52" s="556"/>
      <c r="D52" s="502"/>
      <c r="E52" s="15"/>
      <c r="F52" s="15"/>
      <c r="G52" s="6"/>
    </row>
    <row r="53" spans="1:9" ht="26.4">
      <c r="A53" s="527">
        <v>22</v>
      </c>
      <c r="B53" s="459" t="s">
        <v>412</v>
      </c>
      <c r="C53" s="556" t="s">
        <v>34</v>
      </c>
      <c r="D53" s="502" t="s">
        <v>713</v>
      </c>
      <c r="E53" s="15">
        <v>1</v>
      </c>
      <c r="F53" s="15">
        <v>0</v>
      </c>
      <c r="G53" s="6">
        <f t="shared" si="0"/>
        <v>0</v>
      </c>
    </row>
    <row r="54" spans="1:9">
      <c r="A54" s="22"/>
      <c r="B54" s="464"/>
      <c r="C54" s="549"/>
      <c r="D54" s="506"/>
      <c r="E54" s="16"/>
      <c r="F54" s="16"/>
      <c r="G54" s="17"/>
    </row>
    <row r="55" spans="1:9">
      <c r="A55" s="145" t="s">
        <v>35</v>
      </c>
      <c r="B55" s="465"/>
      <c r="C55" s="128"/>
      <c r="D55" s="498"/>
      <c r="E55" s="1"/>
      <c r="F55" s="1"/>
      <c r="G55" s="2">
        <f>G57+G67+G71+G75+G89+G95</f>
        <v>0</v>
      </c>
    </row>
    <row r="56" spans="1:9">
      <c r="A56" s="146"/>
      <c r="B56" s="466"/>
      <c r="C56" s="130"/>
      <c r="D56" s="499"/>
      <c r="E56" s="3"/>
      <c r="F56" s="3"/>
      <c r="G56" s="4"/>
    </row>
    <row r="57" spans="1:9">
      <c r="A57" s="145" t="s">
        <v>36</v>
      </c>
      <c r="B57" s="465"/>
      <c r="C57" s="128"/>
      <c r="D57" s="498"/>
      <c r="E57" s="1"/>
      <c r="F57" s="1"/>
      <c r="G57" s="2">
        <f>SUM(G59:G65)</f>
        <v>0</v>
      </c>
    </row>
    <row r="58" spans="1:9">
      <c r="A58" s="147"/>
      <c r="B58" s="467"/>
      <c r="C58" s="140"/>
      <c r="D58" s="504"/>
      <c r="E58" s="13"/>
      <c r="F58" s="13"/>
      <c r="G58" s="9"/>
    </row>
    <row r="59" spans="1:9" ht="39.6">
      <c r="A59" s="453" t="s">
        <v>2</v>
      </c>
      <c r="B59" s="453" t="s">
        <v>891</v>
      </c>
      <c r="C59" s="149" t="s">
        <v>890</v>
      </c>
      <c r="D59" s="496" t="s">
        <v>37</v>
      </c>
      <c r="E59" s="10">
        <v>658</v>
      </c>
      <c r="F59" s="10">
        <v>0</v>
      </c>
      <c r="G59" s="6">
        <f t="shared" ref="G59" si="11">E59*F59</f>
        <v>0</v>
      </c>
    </row>
    <row r="60" spans="1:9">
      <c r="A60" s="453"/>
      <c r="B60" s="453"/>
      <c r="C60" s="149"/>
      <c r="D60" s="496"/>
      <c r="E60" s="10"/>
      <c r="F60" s="10"/>
      <c r="G60" s="6"/>
    </row>
    <row r="61" spans="1:9" ht="26.4">
      <c r="A61" s="526">
        <v>2</v>
      </c>
      <c r="B61" s="453" t="s">
        <v>892</v>
      </c>
      <c r="C61" s="149" t="s">
        <v>38</v>
      </c>
      <c r="D61" s="496" t="s">
        <v>37</v>
      </c>
      <c r="E61" s="10">
        <v>1759</v>
      </c>
      <c r="F61" s="10">
        <v>0</v>
      </c>
      <c r="G61" s="6">
        <f t="shared" ref="G61" si="12">E61*F61</f>
        <v>0</v>
      </c>
      <c r="I61" s="39"/>
    </row>
    <row r="62" spans="1:9">
      <c r="A62" s="453"/>
      <c r="B62" s="453"/>
      <c r="C62" s="149"/>
      <c r="D62" s="496"/>
      <c r="E62" s="10"/>
      <c r="F62" s="10"/>
      <c r="G62" s="6"/>
    </row>
    <row r="63" spans="1:9" ht="26.4">
      <c r="A63" s="526">
        <v>3</v>
      </c>
      <c r="B63" s="453" t="s">
        <v>39</v>
      </c>
      <c r="C63" s="149" t="s">
        <v>40</v>
      </c>
      <c r="D63" s="496" t="s">
        <v>37</v>
      </c>
      <c r="E63" s="10">
        <v>7316</v>
      </c>
      <c r="F63" s="10">
        <v>0</v>
      </c>
      <c r="G63" s="6">
        <f t="shared" si="0"/>
        <v>0</v>
      </c>
      <c r="I63" s="39"/>
    </row>
    <row r="64" spans="1:9">
      <c r="A64" s="596"/>
      <c r="B64" s="454"/>
      <c r="C64" s="151"/>
      <c r="D64" s="497"/>
      <c r="E64" s="11"/>
      <c r="F64" s="11"/>
      <c r="G64" s="12"/>
      <c r="I64" s="39"/>
    </row>
    <row r="65" spans="1:9" ht="52.8">
      <c r="A65" s="637" t="s">
        <v>1031</v>
      </c>
      <c r="B65" s="638" t="s">
        <v>1030</v>
      </c>
      <c r="C65" s="639" t="s">
        <v>1032</v>
      </c>
      <c r="D65" s="640" t="s">
        <v>37</v>
      </c>
      <c r="E65" s="641">
        <v>1643</v>
      </c>
      <c r="F65" s="642">
        <v>0</v>
      </c>
      <c r="G65" s="643">
        <f t="shared" ref="G65" si="13">E65*F65</f>
        <v>0</v>
      </c>
      <c r="I65" s="39"/>
    </row>
    <row r="66" spans="1:9">
      <c r="A66" s="454"/>
      <c r="B66" s="454"/>
      <c r="C66" s="151"/>
      <c r="D66" s="497"/>
      <c r="E66" s="11"/>
      <c r="F66" s="11"/>
      <c r="G66" s="12"/>
    </row>
    <row r="67" spans="1:9">
      <c r="A67" s="126" t="s">
        <v>41</v>
      </c>
      <c r="B67" s="455"/>
      <c r="C67" s="128"/>
      <c r="D67" s="498"/>
      <c r="E67" s="1"/>
      <c r="F67" s="1"/>
      <c r="G67" s="2">
        <f>G69</f>
        <v>0</v>
      </c>
    </row>
    <row r="68" spans="1:9">
      <c r="A68" s="139"/>
      <c r="B68" s="462"/>
      <c r="C68" s="140"/>
      <c r="D68" s="504"/>
      <c r="E68" s="13"/>
      <c r="F68" s="13"/>
      <c r="G68" s="9"/>
    </row>
    <row r="69" spans="1:9" ht="26.4">
      <c r="A69" s="526">
        <v>4</v>
      </c>
      <c r="B69" s="453" t="s">
        <v>42</v>
      </c>
      <c r="C69" s="149" t="s">
        <v>43</v>
      </c>
      <c r="D69" s="496" t="s">
        <v>21</v>
      </c>
      <c r="E69" s="18">
        <v>12651</v>
      </c>
      <c r="F69" s="18">
        <v>0</v>
      </c>
      <c r="G69" s="6">
        <f t="shared" ref="G69" si="14">E69*F69</f>
        <v>0</v>
      </c>
      <c r="I69" s="39"/>
    </row>
    <row r="70" spans="1:9">
      <c r="A70" s="150"/>
      <c r="B70" s="454"/>
      <c r="C70" s="151"/>
      <c r="D70" s="497"/>
      <c r="E70" s="19"/>
      <c r="F70" s="19"/>
      <c r="G70" s="12"/>
    </row>
    <row r="71" spans="1:9">
      <c r="A71" s="126" t="s">
        <v>44</v>
      </c>
      <c r="B71" s="455"/>
      <c r="C71" s="128"/>
      <c r="D71" s="498"/>
      <c r="E71" s="1"/>
      <c r="F71" s="1"/>
      <c r="G71" s="2">
        <f>G73</f>
        <v>0</v>
      </c>
    </row>
    <row r="72" spans="1:9">
      <c r="A72" s="150"/>
      <c r="B72" s="454"/>
      <c r="C72" s="151"/>
      <c r="D72" s="497"/>
      <c r="E72" s="19"/>
      <c r="F72" s="19"/>
      <c r="G72" s="12"/>
    </row>
    <row r="73" spans="1:9" ht="39.6">
      <c r="A73" s="526">
        <v>5</v>
      </c>
      <c r="B73" s="148" t="s">
        <v>45</v>
      </c>
      <c r="C73" s="149" t="s">
        <v>46</v>
      </c>
      <c r="D73" s="496" t="s">
        <v>21</v>
      </c>
      <c r="E73" s="18">
        <v>15186</v>
      </c>
      <c r="F73" s="18">
        <v>0</v>
      </c>
      <c r="G73" s="6">
        <f t="shared" ref="G73" si="15">E73*F73</f>
        <v>0</v>
      </c>
      <c r="I73" s="39"/>
    </row>
    <row r="74" spans="1:9">
      <c r="A74" s="152"/>
      <c r="B74" s="464"/>
      <c r="C74" s="153"/>
      <c r="D74" s="506"/>
      <c r="E74" s="16"/>
      <c r="F74" s="16"/>
      <c r="G74" s="4"/>
    </row>
    <row r="75" spans="1:9">
      <c r="A75" s="126" t="s">
        <v>47</v>
      </c>
      <c r="B75" s="455"/>
      <c r="C75" s="128"/>
      <c r="D75" s="498"/>
      <c r="E75" s="1"/>
      <c r="F75" s="1"/>
      <c r="G75" s="2">
        <f>SUM(G77:G87)</f>
        <v>0</v>
      </c>
    </row>
    <row r="76" spans="1:9">
      <c r="A76" s="139"/>
      <c r="B76" s="462"/>
      <c r="C76" s="140"/>
      <c r="D76" s="504"/>
      <c r="E76" s="13"/>
      <c r="F76" s="13"/>
      <c r="G76" s="9"/>
    </row>
    <row r="77" spans="1:9" ht="26.4">
      <c r="A77" s="526">
        <f>A73+1</f>
        <v>6</v>
      </c>
      <c r="B77" s="148" t="s">
        <v>894</v>
      </c>
      <c r="C77" s="149" t="s">
        <v>893</v>
      </c>
      <c r="D77" s="496" t="s">
        <v>37</v>
      </c>
      <c r="E77" s="18">
        <v>6097</v>
      </c>
      <c r="F77" s="18">
        <v>0</v>
      </c>
      <c r="G77" s="6">
        <f t="shared" ref="G77" si="16">E77*F77</f>
        <v>0</v>
      </c>
      <c r="I77" s="39"/>
    </row>
    <row r="78" spans="1:9">
      <c r="A78" s="468"/>
      <c r="B78" s="468"/>
      <c r="C78" s="154"/>
      <c r="D78" s="495"/>
      <c r="E78" s="20"/>
      <c r="F78" s="20"/>
      <c r="G78" s="9"/>
    </row>
    <row r="79" spans="1:9" ht="26.4">
      <c r="A79" s="526">
        <f>A77+1</f>
        <v>7</v>
      </c>
      <c r="B79" s="148" t="s">
        <v>896</v>
      </c>
      <c r="C79" s="149" t="s">
        <v>895</v>
      </c>
      <c r="D79" s="496" t="s">
        <v>37</v>
      </c>
      <c r="E79" s="18">
        <v>159</v>
      </c>
      <c r="F79" s="18">
        <v>0</v>
      </c>
      <c r="G79" s="6">
        <f t="shared" ref="G79" si="17">E79*F79</f>
        <v>0</v>
      </c>
    </row>
    <row r="80" spans="1:9">
      <c r="A80" s="468"/>
      <c r="B80" s="468"/>
      <c r="C80" s="154"/>
      <c r="D80" s="495"/>
      <c r="E80" s="20"/>
      <c r="F80" s="20"/>
      <c r="G80" s="9"/>
    </row>
    <row r="81" spans="1:9" ht="26.4">
      <c r="A81" s="526">
        <f>A79+1</f>
        <v>8</v>
      </c>
      <c r="B81" s="148" t="s">
        <v>898</v>
      </c>
      <c r="C81" s="149" t="s">
        <v>897</v>
      </c>
      <c r="D81" s="496" t="s">
        <v>37</v>
      </c>
      <c r="E81" s="18">
        <v>125</v>
      </c>
      <c r="F81" s="18">
        <v>0</v>
      </c>
      <c r="G81" s="6">
        <f t="shared" ref="G81" si="18">E81*F81</f>
        <v>0</v>
      </c>
    </row>
    <row r="82" spans="1:9">
      <c r="A82" s="468"/>
      <c r="B82" s="468"/>
      <c r="C82" s="154"/>
      <c r="D82" s="495"/>
      <c r="E82" s="20"/>
      <c r="F82" s="20"/>
      <c r="G82" s="9"/>
    </row>
    <row r="83" spans="1:9" ht="52.8">
      <c r="A83" s="644">
        <f>A81+1</f>
        <v>9</v>
      </c>
      <c r="B83" s="645" t="s">
        <v>48</v>
      </c>
      <c r="C83" s="646" t="s">
        <v>1033</v>
      </c>
      <c r="D83" s="647" t="s">
        <v>37</v>
      </c>
      <c r="E83" s="648">
        <v>1643</v>
      </c>
      <c r="F83" s="648">
        <v>0</v>
      </c>
      <c r="G83" s="649">
        <f t="shared" ref="G83" si="19">E83*F83</f>
        <v>0</v>
      </c>
    </row>
    <row r="84" spans="1:9">
      <c r="A84" s="139"/>
      <c r="B84" s="462"/>
      <c r="C84" s="140"/>
      <c r="D84" s="504"/>
      <c r="E84" s="13"/>
      <c r="F84" s="13"/>
      <c r="G84" s="9"/>
    </row>
    <row r="85" spans="1:9" ht="39.6">
      <c r="A85" s="526">
        <f>A83+1</f>
        <v>10</v>
      </c>
      <c r="B85" s="148" t="s">
        <v>49</v>
      </c>
      <c r="C85" s="149" t="s">
        <v>50</v>
      </c>
      <c r="D85" s="496" t="s">
        <v>37</v>
      </c>
      <c r="E85" s="18">
        <v>61</v>
      </c>
      <c r="F85" s="18">
        <v>0</v>
      </c>
      <c r="G85" s="6">
        <f t="shared" ref="G85" si="20">E85*F85</f>
        <v>0</v>
      </c>
    </row>
    <row r="86" spans="1:9">
      <c r="A86" s="150"/>
      <c r="B86" s="150"/>
      <c r="C86" s="151"/>
      <c r="D86" s="497"/>
      <c r="E86" s="19"/>
      <c r="F86" s="19"/>
      <c r="G86" s="12"/>
    </row>
    <row r="87" spans="1:9" ht="26.4">
      <c r="A87" s="526">
        <f>A85+1</f>
        <v>11</v>
      </c>
      <c r="B87" s="450" t="s">
        <v>49</v>
      </c>
      <c r="C87" s="143" t="s">
        <v>821</v>
      </c>
      <c r="D87" s="502" t="s">
        <v>37</v>
      </c>
      <c r="E87" s="15">
        <v>63</v>
      </c>
      <c r="F87" s="15">
        <v>0</v>
      </c>
      <c r="G87" s="6">
        <f t="shared" ref="G87" si="21">E87*F87</f>
        <v>0</v>
      </c>
      <c r="I87" s="39"/>
    </row>
    <row r="88" spans="1:9">
      <c r="A88" s="469"/>
      <c r="B88" s="469"/>
      <c r="C88" s="156"/>
      <c r="D88" s="507"/>
      <c r="E88" s="32"/>
      <c r="F88" s="32"/>
      <c r="G88" s="33"/>
    </row>
    <row r="89" spans="1:9">
      <c r="A89" s="126" t="s">
        <v>51</v>
      </c>
      <c r="B89" s="470"/>
      <c r="C89" s="157"/>
      <c r="D89" s="508"/>
      <c r="E89" s="1"/>
      <c r="F89" s="21"/>
      <c r="G89" s="2">
        <f>G91+G93</f>
        <v>0</v>
      </c>
    </row>
    <row r="90" spans="1:9">
      <c r="A90" s="139"/>
      <c r="B90" s="452"/>
      <c r="C90" s="154"/>
      <c r="D90" s="495"/>
      <c r="E90" s="20"/>
      <c r="F90" s="20"/>
      <c r="G90" s="9"/>
    </row>
    <row r="91" spans="1:9" ht="26.4">
      <c r="A91" s="526">
        <v>12</v>
      </c>
      <c r="B91" s="148" t="s">
        <v>52</v>
      </c>
      <c r="C91" s="149" t="s">
        <v>53</v>
      </c>
      <c r="D91" s="496" t="s">
        <v>21</v>
      </c>
      <c r="E91" s="18">
        <v>4347</v>
      </c>
      <c r="F91" s="18">
        <v>0</v>
      </c>
      <c r="G91" s="6">
        <f t="shared" si="0"/>
        <v>0</v>
      </c>
      <c r="I91" s="39"/>
    </row>
    <row r="92" spans="1:9">
      <c r="A92" s="148"/>
      <c r="B92" s="148"/>
      <c r="C92" s="149"/>
      <c r="D92" s="496"/>
      <c r="E92" s="18"/>
      <c r="F92" s="18"/>
      <c r="G92" s="6"/>
    </row>
    <row r="93" spans="1:9">
      <c r="A93" s="526">
        <f>A91+1</f>
        <v>13</v>
      </c>
      <c r="B93" s="148" t="s">
        <v>54</v>
      </c>
      <c r="C93" s="149" t="s">
        <v>55</v>
      </c>
      <c r="D93" s="496" t="s">
        <v>21</v>
      </c>
      <c r="E93" s="18">
        <v>4347</v>
      </c>
      <c r="F93" s="18">
        <v>0</v>
      </c>
      <c r="G93" s="6">
        <f t="shared" si="0"/>
        <v>0</v>
      </c>
      <c r="I93" s="39"/>
    </row>
    <row r="94" spans="1:9">
      <c r="A94" s="150"/>
      <c r="B94" s="150"/>
      <c r="C94" s="151"/>
      <c r="D94" s="497"/>
      <c r="E94" s="19"/>
      <c r="F94" s="19"/>
      <c r="G94" s="12"/>
    </row>
    <row r="95" spans="1:9">
      <c r="A95" s="126" t="s">
        <v>56</v>
      </c>
      <c r="B95" s="471"/>
      <c r="C95" s="128"/>
      <c r="D95" s="498"/>
      <c r="E95" s="1"/>
      <c r="F95" s="1"/>
      <c r="G95" s="2">
        <f>SUM(G97:G101)</f>
        <v>0</v>
      </c>
    </row>
    <row r="96" spans="1:9">
      <c r="A96" s="139"/>
      <c r="B96" s="139"/>
      <c r="C96" s="140"/>
      <c r="D96" s="504"/>
      <c r="E96" s="13"/>
      <c r="F96" s="13"/>
      <c r="G96" s="9"/>
    </row>
    <row r="97" spans="1:9" ht="66">
      <c r="A97" s="526">
        <v>14</v>
      </c>
      <c r="B97" s="148" t="s">
        <v>944</v>
      </c>
      <c r="C97" s="149" t="s">
        <v>959</v>
      </c>
      <c r="D97" s="496" t="s">
        <v>57</v>
      </c>
      <c r="E97" s="10">
        <v>21661</v>
      </c>
      <c r="F97" s="10">
        <v>0</v>
      </c>
      <c r="G97" s="6">
        <f t="shared" si="0"/>
        <v>0</v>
      </c>
      <c r="I97" s="39"/>
    </row>
    <row r="98" spans="1:9">
      <c r="A98" s="152"/>
      <c r="B98" s="152"/>
      <c r="C98" s="153"/>
      <c r="D98" s="506"/>
      <c r="E98" s="22"/>
      <c r="F98" s="22"/>
      <c r="G98" s="6"/>
    </row>
    <row r="99" spans="1:9" ht="26.4">
      <c r="A99" s="526">
        <v>15</v>
      </c>
      <c r="B99" s="450" t="s">
        <v>59</v>
      </c>
      <c r="C99" s="143" t="s">
        <v>60</v>
      </c>
      <c r="D99" s="502" t="s">
        <v>57</v>
      </c>
      <c r="E99" s="23">
        <v>195</v>
      </c>
      <c r="F99" s="23">
        <v>0</v>
      </c>
      <c r="G99" s="6">
        <f>E99*F99</f>
        <v>0</v>
      </c>
    </row>
    <row r="100" spans="1:9">
      <c r="A100" s="152"/>
      <c r="B100" s="152"/>
      <c r="C100" s="153"/>
      <c r="D100" s="506"/>
      <c r="E100" s="22"/>
      <c r="F100" s="22"/>
      <c r="G100" s="44"/>
    </row>
    <row r="101" spans="1:9" ht="26.4">
      <c r="A101" s="526">
        <v>16</v>
      </c>
      <c r="B101" s="148" t="s">
        <v>822</v>
      </c>
      <c r="C101" s="149" t="s">
        <v>823</v>
      </c>
      <c r="D101" s="496" t="s">
        <v>37</v>
      </c>
      <c r="E101" s="10">
        <v>302</v>
      </c>
      <c r="F101" s="10">
        <v>0</v>
      </c>
      <c r="G101" s="6">
        <f t="shared" ref="G101" si="22">E101*F101</f>
        <v>0</v>
      </c>
      <c r="I101" s="39"/>
    </row>
    <row r="102" spans="1:9">
      <c r="A102" s="152"/>
      <c r="B102" s="152"/>
      <c r="C102" s="159"/>
      <c r="D102" s="506"/>
      <c r="E102" s="22"/>
      <c r="F102" s="22"/>
      <c r="G102" s="4"/>
    </row>
    <row r="103" spans="1:9">
      <c r="A103" s="126" t="s">
        <v>61</v>
      </c>
      <c r="B103" s="455"/>
      <c r="C103" s="128"/>
      <c r="D103" s="498"/>
      <c r="E103" s="1"/>
      <c r="F103" s="1"/>
      <c r="G103" s="2">
        <f>G105+G119+G141+G147</f>
        <v>0</v>
      </c>
    </row>
    <row r="104" spans="1:9">
      <c r="A104" s="129"/>
      <c r="B104" s="456"/>
      <c r="C104" s="130"/>
      <c r="D104" s="499"/>
      <c r="E104" s="3"/>
      <c r="F104" s="3"/>
      <c r="G104" s="4"/>
    </row>
    <row r="105" spans="1:9">
      <c r="A105" s="126" t="s">
        <v>62</v>
      </c>
      <c r="B105" s="455"/>
      <c r="C105" s="128"/>
      <c r="D105" s="498"/>
      <c r="E105" s="1"/>
      <c r="F105" s="1"/>
      <c r="G105" s="2">
        <f>SUM(G107:G117)</f>
        <v>0</v>
      </c>
    </row>
    <row r="106" spans="1:9">
      <c r="A106" s="139"/>
      <c r="B106" s="462"/>
      <c r="C106" s="140"/>
      <c r="D106" s="504"/>
      <c r="E106" s="13"/>
      <c r="F106" s="13"/>
      <c r="G106" s="9"/>
    </row>
    <row r="107" spans="1:9" ht="39.6">
      <c r="A107" s="148" t="s">
        <v>2</v>
      </c>
      <c r="B107" s="148" t="s">
        <v>63</v>
      </c>
      <c r="C107" s="149" t="s">
        <v>64</v>
      </c>
      <c r="D107" s="496" t="s">
        <v>37</v>
      </c>
      <c r="E107" s="18">
        <v>3702</v>
      </c>
      <c r="F107" s="18">
        <v>0</v>
      </c>
      <c r="G107" s="6">
        <f t="shared" si="0"/>
        <v>0</v>
      </c>
      <c r="I107" s="39"/>
    </row>
    <row r="108" spans="1:9">
      <c r="A108" s="148"/>
      <c r="B108" s="148"/>
      <c r="C108" s="149"/>
      <c r="D108" s="496"/>
      <c r="E108" s="18"/>
      <c r="F108" s="18"/>
      <c r="G108" s="6"/>
    </row>
    <row r="109" spans="1:9" ht="39.6">
      <c r="A109" s="148" t="s">
        <v>6</v>
      </c>
      <c r="B109" s="148" t="s">
        <v>171</v>
      </c>
      <c r="C109" s="149" t="s">
        <v>172</v>
      </c>
      <c r="D109" s="496" t="s">
        <v>37</v>
      </c>
      <c r="E109" s="18">
        <v>288</v>
      </c>
      <c r="F109" s="18">
        <v>0</v>
      </c>
      <c r="G109" s="6">
        <f t="shared" ref="G109" si="23">E109*F109</f>
        <v>0</v>
      </c>
    </row>
    <row r="110" spans="1:9">
      <c r="A110" s="148"/>
      <c r="B110" s="148"/>
      <c r="C110" s="149"/>
      <c r="D110" s="496"/>
      <c r="E110" s="18"/>
      <c r="F110" s="18"/>
      <c r="G110" s="6"/>
    </row>
    <row r="111" spans="1:9" ht="52.8">
      <c r="A111" s="148" t="s">
        <v>10</v>
      </c>
      <c r="B111" s="148" t="s">
        <v>173</v>
      </c>
      <c r="C111" s="149" t="s">
        <v>174</v>
      </c>
      <c r="D111" s="496" t="s">
        <v>21</v>
      </c>
      <c r="E111" s="18">
        <v>297</v>
      </c>
      <c r="F111" s="18">
        <v>0</v>
      </c>
      <c r="G111" s="6">
        <f t="shared" ref="G111" si="24">E111*F111</f>
        <v>0</v>
      </c>
    </row>
    <row r="112" spans="1:9">
      <c r="A112" s="148"/>
      <c r="B112" s="148"/>
      <c r="C112" s="149"/>
      <c r="D112" s="496"/>
      <c r="E112" s="18"/>
      <c r="F112" s="18"/>
      <c r="G112" s="6"/>
    </row>
    <row r="113" spans="1:9" ht="39.6">
      <c r="A113" s="148" t="s">
        <v>14</v>
      </c>
      <c r="B113" s="148" t="s">
        <v>65</v>
      </c>
      <c r="C113" s="149" t="s">
        <v>66</v>
      </c>
      <c r="D113" s="496" t="s">
        <v>21</v>
      </c>
      <c r="E113" s="18">
        <v>628</v>
      </c>
      <c r="F113" s="18">
        <v>0</v>
      </c>
      <c r="G113" s="6">
        <f>E113*F113</f>
        <v>0</v>
      </c>
    </row>
    <row r="114" spans="1:9">
      <c r="A114" s="150"/>
      <c r="B114" s="150"/>
      <c r="C114" s="151"/>
      <c r="D114" s="497"/>
      <c r="E114" s="19"/>
      <c r="F114" s="19"/>
      <c r="G114" s="12"/>
    </row>
    <row r="115" spans="1:9" ht="39.6">
      <c r="A115" s="528" t="s">
        <v>18</v>
      </c>
      <c r="B115" s="472" t="s">
        <v>67</v>
      </c>
      <c r="C115" s="160" t="s">
        <v>68</v>
      </c>
      <c r="D115" s="494" t="s">
        <v>21</v>
      </c>
      <c r="E115" s="7">
        <v>647</v>
      </c>
      <c r="F115" s="7">
        <v>0</v>
      </c>
      <c r="G115" s="6">
        <f>E115*F115</f>
        <v>0</v>
      </c>
    </row>
    <row r="116" spans="1:9">
      <c r="A116" s="529"/>
      <c r="B116" s="473"/>
      <c r="C116" s="159"/>
      <c r="D116" s="507"/>
      <c r="E116" s="51"/>
      <c r="F116" s="51"/>
      <c r="G116" s="12"/>
    </row>
    <row r="117" spans="1:9" ht="39.6">
      <c r="A117" s="148" t="s">
        <v>22</v>
      </c>
      <c r="B117" s="148" t="s">
        <v>175</v>
      </c>
      <c r="C117" s="149" t="s">
        <v>176</v>
      </c>
      <c r="D117" s="496" t="s">
        <v>21</v>
      </c>
      <c r="E117" s="18">
        <v>297</v>
      </c>
      <c r="F117" s="18">
        <v>0</v>
      </c>
      <c r="G117" s="6">
        <f t="shared" ref="G117" si="25">E117*F117</f>
        <v>0</v>
      </c>
    </row>
    <row r="118" spans="1:9">
      <c r="A118" s="150"/>
      <c r="B118" s="150"/>
      <c r="C118" s="151"/>
      <c r="D118" s="497"/>
      <c r="E118" s="19"/>
      <c r="F118" s="19"/>
      <c r="G118" s="12"/>
    </row>
    <row r="119" spans="1:9">
      <c r="A119" s="126" t="s">
        <v>69</v>
      </c>
      <c r="B119" s="471"/>
      <c r="C119" s="128"/>
      <c r="D119" s="498"/>
      <c r="E119" s="1"/>
      <c r="F119" s="1"/>
      <c r="G119" s="2">
        <f>SUM(G121:G139)</f>
        <v>0</v>
      </c>
    </row>
    <row r="120" spans="1:9">
      <c r="A120" s="126"/>
      <c r="B120" s="471"/>
      <c r="C120" s="128"/>
      <c r="D120" s="498"/>
      <c r="E120" s="1"/>
      <c r="F120" s="1"/>
      <c r="G120" s="2"/>
    </row>
    <row r="121" spans="1:9" ht="39.6">
      <c r="A121" s="450" t="s">
        <v>26</v>
      </c>
      <c r="B121" s="450" t="s">
        <v>70</v>
      </c>
      <c r="C121" s="160" t="s">
        <v>71</v>
      </c>
      <c r="D121" s="502" t="s">
        <v>21</v>
      </c>
      <c r="E121" s="15">
        <v>6221</v>
      </c>
      <c r="F121" s="15">
        <v>0</v>
      </c>
      <c r="G121" s="6">
        <f>E121*F121</f>
        <v>0</v>
      </c>
      <c r="I121" s="39"/>
    </row>
    <row r="122" spans="1:9">
      <c r="A122" s="152"/>
      <c r="B122" s="152"/>
      <c r="C122" s="159"/>
      <c r="D122" s="506"/>
      <c r="E122" s="32"/>
      <c r="F122" s="32"/>
      <c r="G122" s="33"/>
    </row>
    <row r="123" spans="1:9" ht="39.6">
      <c r="A123" s="450" t="s">
        <v>30</v>
      </c>
      <c r="B123" s="450" t="s">
        <v>810</v>
      </c>
      <c r="C123" s="134" t="s">
        <v>179</v>
      </c>
      <c r="D123" s="494" t="s">
        <v>21</v>
      </c>
      <c r="E123" s="7">
        <v>482</v>
      </c>
      <c r="F123" s="7">
        <v>0</v>
      </c>
      <c r="G123" s="6">
        <f>E123*F123</f>
        <v>0</v>
      </c>
    </row>
    <row r="124" spans="1:9">
      <c r="A124" s="530"/>
      <c r="B124" s="474"/>
      <c r="C124" s="161"/>
      <c r="D124" s="508"/>
      <c r="E124" s="24"/>
      <c r="F124" s="24"/>
      <c r="G124" s="46"/>
    </row>
    <row r="125" spans="1:9" ht="52.8">
      <c r="A125" s="528" t="s">
        <v>32</v>
      </c>
      <c r="B125" s="475" t="s">
        <v>70</v>
      </c>
      <c r="C125" s="134" t="s">
        <v>899</v>
      </c>
      <c r="D125" s="494" t="s">
        <v>21</v>
      </c>
      <c r="E125" s="7">
        <v>628</v>
      </c>
      <c r="F125" s="7">
        <v>0</v>
      </c>
      <c r="G125" s="6">
        <f>E125*F125</f>
        <v>0</v>
      </c>
    </row>
    <row r="126" spans="1:9">
      <c r="A126" s="530"/>
      <c r="B126" s="474"/>
      <c r="C126" s="161"/>
      <c r="D126" s="508"/>
      <c r="E126" s="24"/>
      <c r="F126" s="24"/>
      <c r="G126" s="6"/>
    </row>
    <row r="127" spans="1:9" ht="39.6">
      <c r="A127" s="450" t="s">
        <v>33</v>
      </c>
      <c r="B127" s="450" t="s">
        <v>70</v>
      </c>
      <c r="C127" s="160" t="s">
        <v>72</v>
      </c>
      <c r="D127" s="502" t="s">
        <v>21</v>
      </c>
      <c r="E127" s="23">
        <v>8</v>
      </c>
      <c r="F127" s="23">
        <v>0</v>
      </c>
      <c r="G127" s="6">
        <f>E127*F127</f>
        <v>0</v>
      </c>
    </row>
    <row r="128" spans="1:9">
      <c r="A128" s="530"/>
      <c r="B128" s="158"/>
      <c r="C128" s="161"/>
      <c r="D128" s="508"/>
      <c r="E128" s="24"/>
      <c r="F128" s="24"/>
      <c r="G128" s="46"/>
    </row>
    <row r="129" spans="1:7">
      <c r="A129" s="126" t="s">
        <v>177</v>
      </c>
      <c r="B129" s="135"/>
      <c r="C129" s="128"/>
      <c r="D129" s="498"/>
      <c r="E129" s="1"/>
      <c r="F129" s="1"/>
      <c r="G129" s="2"/>
    </row>
    <row r="130" spans="1:7">
      <c r="A130" s="529"/>
      <c r="B130" s="155"/>
      <c r="C130" s="156"/>
      <c r="D130" s="507"/>
      <c r="E130" s="32"/>
      <c r="F130" s="32"/>
      <c r="G130" s="12"/>
    </row>
    <row r="131" spans="1:7" ht="39.6">
      <c r="A131" s="450" t="s">
        <v>106</v>
      </c>
      <c r="B131" s="450" t="s">
        <v>178</v>
      </c>
      <c r="C131" s="160" t="s">
        <v>179</v>
      </c>
      <c r="D131" s="502" t="s">
        <v>21</v>
      </c>
      <c r="E131" s="15">
        <v>379</v>
      </c>
      <c r="F131" s="15">
        <v>0</v>
      </c>
      <c r="G131" s="6">
        <f>E131*F131</f>
        <v>0</v>
      </c>
    </row>
    <row r="132" spans="1:7">
      <c r="A132" s="137"/>
      <c r="B132" s="137"/>
      <c r="C132" s="160"/>
      <c r="D132" s="137"/>
      <c r="E132" s="15"/>
      <c r="F132" s="15"/>
      <c r="G132" s="6"/>
    </row>
    <row r="133" spans="1:7">
      <c r="A133" s="581" t="s">
        <v>180</v>
      </c>
      <c r="B133" s="582"/>
      <c r="C133" s="582"/>
      <c r="D133" s="582"/>
      <c r="E133" s="582"/>
      <c r="F133" s="582"/>
      <c r="G133" s="2"/>
    </row>
    <row r="134" spans="1:7">
      <c r="A134" s="137"/>
      <c r="B134" s="137"/>
      <c r="C134" s="160"/>
      <c r="D134" s="137"/>
      <c r="E134" s="23"/>
      <c r="F134" s="23"/>
      <c r="G134" s="6"/>
    </row>
    <row r="135" spans="1:7" ht="39.6">
      <c r="A135" s="450" t="s">
        <v>58</v>
      </c>
      <c r="B135" s="450" t="s">
        <v>181</v>
      </c>
      <c r="C135" s="160" t="s">
        <v>182</v>
      </c>
      <c r="D135" s="502" t="s">
        <v>21</v>
      </c>
      <c r="E135" s="23">
        <v>210</v>
      </c>
      <c r="F135" s="23">
        <v>0</v>
      </c>
      <c r="G135" s="6">
        <f>E135*F135</f>
        <v>0</v>
      </c>
    </row>
    <row r="136" spans="1:7">
      <c r="A136" s="450"/>
      <c r="B136" s="450"/>
      <c r="C136" s="143"/>
      <c r="D136" s="502"/>
      <c r="E136" s="15"/>
      <c r="F136" s="15"/>
      <c r="G136" s="6"/>
    </row>
    <row r="137" spans="1:7" ht="39.6">
      <c r="A137" s="450" t="s">
        <v>164</v>
      </c>
      <c r="B137" s="450" t="s">
        <v>70</v>
      </c>
      <c r="C137" s="160" t="s">
        <v>71</v>
      </c>
      <c r="D137" s="502" t="s">
        <v>21</v>
      </c>
      <c r="E137" s="23">
        <v>4179</v>
      </c>
      <c r="F137" s="23">
        <v>0</v>
      </c>
      <c r="G137" s="6">
        <f>E137*F137</f>
        <v>0</v>
      </c>
    </row>
    <row r="138" spans="1:7">
      <c r="A138" s="450"/>
      <c r="B138" s="450"/>
      <c r="C138" s="160"/>
      <c r="D138" s="502"/>
      <c r="E138" s="23"/>
      <c r="F138" s="23"/>
      <c r="G138" s="6"/>
    </row>
    <row r="139" spans="1:7" ht="39.6">
      <c r="A139" s="450" t="s">
        <v>167</v>
      </c>
      <c r="B139" s="450" t="s">
        <v>70</v>
      </c>
      <c r="C139" s="160" t="s">
        <v>72</v>
      </c>
      <c r="D139" s="502" t="s">
        <v>21</v>
      </c>
      <c r="E139" s="23">
        <v>804</v>
      </c>
      <c r="F139" s="23">
        <v>0</v>
      </c>
      <c r="G139" s="6">
        <f>E139*F139</f>
        <v>0</v>
      </c>
    </row>
    <row r="140" spans="1:7">
      <c r="A140" s="450"/>
      <c r="B140" s="450"/>
      <c r="C140" s="160"/>
      <c r="D140" s="502"/>
      <c r="E140" s="23"/>
      <c r="F140" s="23"/>
      <c r="G140" s="6"/>
    </row>
    <row r="141" spans="1:7">
      <c r="A141" s="126" t="s">
        <v>183</v>
      </c>
      <c r="B141" s="450"/>
      <c r="C141" s="160"/>
      <c r="D141" s="502"/>
      <c r="E141" s="580"/>
      <c r="F141" s="23"/>
      <c r="G141" s="2">
        <f>G143+G145</f>
        <v>0</v>
      </c>
    </row>
    <row r="142" spans="1:7">
      <c r="A142" s="450"/>
      <c r="B142" s="450"/>
      <c r="C142" s="160"/>
      <c r="D142" s="502"/>
      <c r="E142" s="23"/>
      <c r="F142" s="23"/>
      <c r="G142" s="6"/>
    </row>
    <row r="143" spans="1:7" ht="52.8">
      <c r="A143" s="450" t="s">
        <v>835</v>
      </c>
      <c r="B143" s="450" t="s">
        <v>184</v>
      </c>
      <c r="C143" s="538" t="s">
        <v>185</v>
      </c>
      <c r="D143" s="496" t="s">
        <v>25</v>
      </c>
      <c r="E143" s="7">
        <v>634</v>
      </c>
      <c r="F143" s="7">
        <v>0</v>
      </c>
      <c r="G143" s="6">
        <f>E143*F143</f>
        <v>0</v>
      </c>
    </row>
    <row r="144" spans="1:7">
      <c r="A144" s="450"/>
      <c r="B144" s="450"/>
      <c r="C144" s="143"/>
      <c r="D144" s="502"/>
      <c r="E144" s="23"/>
      <c r="F144" s="23"/>
      <c r="G144" s="6"/>
    </row>
    <row r="145" spans="1:9" ht="52.8">
      <c r="A145" s="450" t="s">
        <v>845</v>
      </c>
      <c r="B145" s="450" t="s">
        <v>186</v>
      </c>
      <c r="C145" s="538" t="s">
        <v>900</v>
      </c>
      <c r="D145" s="496" t="s">
        <v>25</v>
      </c>
      <c r="E145" s="7">
        <v>2</v>
      </c>
      <c r="F145" s="7">
        <v>0</v>
      </c>
      <c r="G145" s="6">
        <f>E145*F145</f>
        <v>0</v>
      </c>
    </row>
    <row r="146" spans="1:9">
      <c r="A146" s="450"/>
      <c r="B146" s="450"/>
      <c r="C146" s="143"/>
      <c r="D146" s="502"/>
      <c r="E146" s="23"/>
      <c r="F146" s="23"/>
      <c r="G146" s="6"/>
    </row>
    <row r="147" spans="1:9">
      <c r="A147" s="126" t="s">
        <v>73</v>
      </c>
      <c r="B147" s="471"/>
      <c r="C147" s="128"/>
      <c r="D147" s="508"/>
      <c r="E147" s="579"/>
      <c r="F147" s="24"/>
      <c r="G147" s="2">
        <f>SUM(G149:G151)</f>
        <v>0</v>
      </c>
    </row>
    <row r="148" spans="1:9">
      <c r="A148" s="450"/>
      <c r="B148" s="450"/>
      <c r="C148" s="539"/>
      <c r="D148" s="502"/>
      <c r="E148" s="23"/>
      <c r="F148" s="23"/>
      <c r="G148" s="6"/>
    </row>
    <row r="149" spans="1:9" ht="39.6">
      <c r="A149" s="450" t="s">
        <v>846</v>
      </c>
      <c r="B149" s="450" t="s">
        <v>74</v>
      </c>
      <c r="C149" s="143" t="s">
        <v>75</v>
      </c>
      <c r="D149" s="502" t="s">
        <v>37</v>
      </c>
      <c r="E149" s="23">
        <v>311.5</v>
      </c>
      <c r="F149" s="23">
        <v>0</v>
      </c>
      <c r="G149" s="6">
        <f t="shared" ref="G149" si="26">E149*F149</f>
        <v>0</v>
      </c>
      <c r="I149" s="39"/>
    </row>
    <row r="150" spans="1:9">
      <c r="A150" s="152"/>
      <c r="B150" s="152"/>
      <c r="C150" s="153"/>
      <c r="D150" s="506"/>
      <c r="E150" s="22"/>
      <c r="F150" s="22"/>
      <c r="G150" s="44"/>
      <c r="I150" s="39"/>
    </row>
    <row r="151" spans="1:9" ht="39.6">
      <c r="A151" s="450" t="s">
        <v>847</v>
      </c>
      <c r="B151" s="450" t="s">
        <v>824</v>
      </c>
      <c r="C151" s="143" t="s">
        <v>825</v>
      </c>
      <c r="D151" s="502" t="s">
        <v>37</v>
      </c>
      <c r="E151" s="23">
        <v>7</v>
      </c>
      <c r="F151" s="23">
        <v>0</v>
      </c>
      <c r="G151" s="6">
        <f t="shared" ref="G151" si="27">E151*F151</f>
        <v>0</v>
      </c>
      <c r="I151" s="39"/>
    </row>
    <row r="152" spans="1:9">
      <c r="A152" s="152"/>
      <c r="B152" s="144"/>
      <c r="C152" s="153"/>
      <c r="D152" s="506"/>
      <c r="E152" s="22"/>
      <c r="F152" s="22"/>
      <c r="G152" s="4"/>
    </row>
    <row r="153" spans="1:9">
      <c r="A153" s="126" t="s">
        <v>76</v>
      </c>
      <c r="B153" s="135"/>
      <c r="C153" s="128"/>
      <c r="D153" s="498"/>
      <c r="E153" s="1"/>
      <c r="F153" s="1"/>
      <c r="G153" s="2">
        <f>G155+G159+G165+G185+G225</f>
        <v>0</v>
      </c>
    </row>
    <row r="154" spans="1:9">
      <c r="A154" s="129"/>
      <c r="B154" s="136"/>
      <c r="C154" s="130"/>
      <c r="D154" s="499"/>
      <c r="E154" s="3"/>
      <c r="F154" s="3"/>
      <c r="G154" s="25"/>
    </row>
    <row r="155" spans="1:9">
      <c r="A155" s="126" t="s">
        <v>77</v>
      </c>
      <c r="B155" s="135"/>
      <c r="C155" s="128"/>
      <c r="D155" s="498"/>
      <c r="E155" s="1"/>
      <c r="F155" s="1"/>
      <c r="G155" s="2">
        <f>G157</f>
        <v>0</v>
      </c>
    </row>
    <row r="156" spans="1:9">
      <c r="A156" s="131"/>
      <c r="B156" s="138"/>
      <c r="C156" s="133"/>
      <c r="D156" s="503"/>
      <c r="E156" s="5"/>
      <c r="F156" s="5"/>
      <c r="G156" s="26"/>
    </row>
    <row r="157" spans="1:9" ht="39.6">
      <c r="A157" s="450" t="s">
        <v>2</v>
      </c>
      <c r="B157" s="450" t="s">
        <v>78</v>
      </c>
      <c r="C157" s="143" t="s">
        <v>79</v>
      </c>
      <c r="D157" s="502" t="s">
        <v>25</v>
      </c>
      <c r="E157" s="23">
        <v>2247</v>
      </c>
      <c r="F157" s="23">
        <v>0</v>
      </c>
      <c r="G157" s="6">
        <f t="shared" ref="G157" si="28">E157*F157</f>
        <v>0</v>
      </c>
      <c r="I157" s="39"/>
    </row>
    <row r="158" spans="1:9">
      <c r="A158" s="131"/>
      <c r="B158" s="138"/>
      <c r="C158" s="133"/>
      <c r="D158" s="503"/>
      <c r="E158" s="5"/>
      <c r="F158" s="5"/>
      <c r="G158" s="26"/>
    </row>
    <row r="159" spans="1:9">
      <c r="A159" s="126" t="s">
        <v>80</v>
      </c>
      <c r="B159" s="135"/>
      <c r="C159" s="128"/>
      <c r="D159" s="498"/>
      <c r="E159" s="1"/>
      <c r="F159" s="1"/>
      <c r="G159" s="2">
        <f>SUM(G161:G163)</f>
        <v>0</v>
      </c>
    </row>
    <row r="160" spans="1:9">
      <c r="A160" s="139"/>
      <c r="B160" s="141"/>
      <c r="C160" s="162"/>
      <c r="D160" s="504"/>
      <c r="E160" s="13"/>
      <c r="F160" s="13"/>
      <c r="G160" s="9"/>
    </row>
    <row r="161" spans="1:9" ht="52.8">
      <c r="A161" s="148" t="s">
        <v>6</v>
      </c>
      <c r="B161" s="493" t="s">
        <v>902</v>
      </c>
      <c r="C161" s="538" t="s">
        <v>901</v>
      </c>
      <c r="D161" s="509" t="s">
        <v>21</v>
      </c>
      <c r="E161" s="18">
        <v>13</v>
      </c>
      <c r="F161" s="18">
        <v>0</v>
      </c>
      <c r="G161" s="6">
        <f>E161*F161</f>
        <v>0</v>
      </c>
    </row>
    <row r="162" spans="1:9">
      <c r="A162" s="152"/>
      <c r="B162" s="152"/>
      <c r="C162" s="540"/>
      <c r="D162" s="506"/>
      <c r="E162" s="16"/>
      <c r="F162" s="16"/>
      <c r="G162" s="44"/>
    </row>
    <row r="163" spans="1:9" ht="52.8">
      <c r="A163" s="450" t="s">
        <v>10</v>
      </c>
      <c r="B163" s="450" t="s">
        <v>81</v>
      </c>
      <c r="C163" s="143" t="s">
        <v>82</v>
      </c>
      <c r="D163" s="502" t="s">
        <v>21</v>
      </c>
      <c r="E163" s="23">
        <v>5</v>
      </c>
      <c r="F163" s="23">
        <v>0</v>
      </c>
      <c r="G163" s="6">
        <f t="shared" ref="G163" si="29">E163*F163</f>
        <v>0</v>
      </c>
    </row>
    <row r="164" spans="1:9">
      <c r="A164" s="129"/>
      <c r="B164" s="136"/>
      <c r="C164" s="130"/>
      <c r="D164" s="499"/>
      <c r="E164" s="3"/>
      <c r="F164" s="3"/>
      <c r="G164" s="25"/>
    </row>
    <row r="165" spans="1:9">
      <c r="A165" s="126" t="s">
        <v>83</v>
      </c>
      <c r="B165" s="135"/>
      <c r="C165" s="128"/>
      <c r="D165" s="498"/>
      <c r="E165" s="1"/>
      <c r="F165" s="1"/>
      <c r="G165" s="2">
        <f>SUM(G167:G183)</f>
        <v>0</v>
      </c>
    </row>
    <row r="166" spans="1:9">
      <c r="A166" s="131"/>
      <c r="B166" s="138"/>
      <c r="C166" s="133"/>
      <c r="D166" s="503"/>
      <c r="E166" s="5"/>
      <c r="F166" s="5"/>
      <c r="G166" s="26"/>
    </row>
    <row r="167" spans="1:9" ht="71.400000000000006" customHeight="1">
      <c r="A167" s="450" t="s">
        <v>14</v>
      </c>
      <c r="B167" s="450" t="s">
        <v>84</v>
      </c>
      <c r="C167" s="538" t="s">
        <v>85</v>
      </c>
      <c r="D167" s="502" t="s">
        <v>25</v>
      </c>
      <c r="E167" s="15">
        <v>2648</v>
      </c>
      <c r="F167" s="15">
        <v>0</v>
      </c>
      <c r="G167" s="6">
        <f>E167*F167</f>
        <v>0</v>
      </c>
      <c r="I167" s="39"/>
    </row>
    <row r="168" spans="1:9">
      <c r="A168" s="450"/>
      <c r="B168" s="450"/>
      <c r="C168" s="538"/>
      <c r="D168" s="502"/>
      <c r="E168" s="15"/>
      <c r="F168" s="15"/>
      <c r="G168" s="6"/>
    </row>
    <row r="169" spans="1:9" ht="52.8">
      <c r="A169" s="450" t="s">
        <v>18</v>
      </c>
      <c r="B169" s="450" t="s">
        <v>86</v>
      </c>
      <c r="C169" s="538" t="s">
        <v>87</v>
      </c>
      <c r="D169" s="502" t="s">
        <v>25</v>
      </c>
      <c r="E169" s="15">
        <v>2648</v>
      </c>
      <c r="F169" s="15">
        <v>0</v>
      </c>
      <c r="G169" s="6">
        <f>E169*F169</f>
        <v>0</v>
      </c>
      <c r="I169" s="39"/>
    </row>
    <row r="170" spans="1:9">
      <c r="A170" s="450"/>
      <c r="B170" s="450"/>
      <c r="C170" s="538"/>
      <c r="D170" s="502"/>
      <c r="E170" s="15"/>
      <c r="F170" s="15"/>
      <c r="G170" s="6"/>
    </row>
    <row r="171" spans="1:9" ht="52.8">
      <c r="A171" s="527">
        <f>A169+1</f>
        <v>6</v>
      </c>
      <c r="B171" s="450" t="s">
        <v>88</v>
      </c>
      <c r="C171" s="143" t="s">
        <v>89</v>
      </c>
      <c r="D171" s="502" t="s">
        <v>25</v>
      </c>
      <c r="E171" s="15">
        <v>140</v>
      </c>
      <c r="F171" s="15">
        <v>0</v>
      </c>
      <c r="G171" s="6">
        <f>E171*F171</f>
        <v>0</v>
      </c>
      <c r="I171" s="39"/>
    </row>
    <row r="172" spans="1:9">
      <c r="A172" s="450"/>
      <c r="B172" s="450"/>
      <c r="C172" s="143"/>
      <c r="D172" s="502"/>
      <c r="E172" s="15"/>
      <c r="F172" s="15"/>
      <c r="G172" s="6"/>
    </row>
    <row r="173" spans="1:9" ht="52.2" customHeight="1">
      <c r="A173" s="527">
        <v>7</v>
      </c>
      <c r="B173" s="450" t="s">
        <v>90</v>
      </c>
      <c r="C173" s="538" t="s">
        <v>91</v>
      </c>
      <c r="D173" s="502" t="s">
        <v>9</v>
      </c>
      <c r="E173" s="15">
        <v>17</v>
      </c>
      <c r="F173" s="15">
        <v>0</v>
      </c>
      <c r="G173" s="6">
        <f>E173*F173</f>
        <v>0</v>
      </c>
    </row>
    <row r="174" spans="1:9">
      <c r="A174" s="450"/>
      <c r="B174" s="450"/>
      <c r="C174" s="538"/>
      <c r="D174" s="502"/>
      <c r="E174" s="15"/>
      <c r="F174" s="15"/>
      <c r="G174" s="6"/>
    </row>
    <row r="175" spans="1:9" ht="56.4" customHeight="1">
      <c r="A175" s="527">
        <f>A173+1</f>
        <v>8</v>
      </c>
      <c r="B175" s="450" t="s">
        <v>187</v>
      </c>
      <c r="C175" s="143" t="s">
        <v>188</v>
      </c>
      <c r="D175" s="502" t="s">
        <v>25</v>
      </c>
      <c r="E175" s="15">
        <v>25</v>
      </c>
      <c r="F175" s="15">
        <v>0</v>
      </c>
      <c r="G175" s="6">
        <f>E175*F175</f>
        <v>0</v>
      </c>
    </row>
    <row r="176" spans="1:9">
      <c r="A176" s="450"/>
      <c r="B176" s="450"/>
      <c r="C176" s="143"/>
      <c r="D176" s="502"/>
      <c r="E176" s="15"/>
      <c r="F176" s="15"/>
      <c r="G176" s="6"/>
    </row>
    <row r="177" spans="1:7" ht="58.2" customHeight="1">
      <c r="A177" s="527">
        <f>A175+1</f>
        <v>9</v>
      </c>
      <c r="B177" s="450" t="s">
        <v>189</v>
      </c>
      <c r="C177" s="143" t="s">
        <v>190</v>
      </c>
      <c r="D177" s="502" t="s">
        <v>25</v>
      </c>
      <c r="E177" s="15">
        <v>5</v>
      </c>
      <c r="F177" s="15">
        <v>0</v>
      </c>
      <c r="G177" s="6">
        <f>E177*F177</f>
        <v>0</v>
      </c>
    </row>
    <row r="178" spans="1:7">
      <c r="A178" s="450"/>
      <c r="B178" s="450"/>
      <c r="C178" s="143"/>
      <c r="D178" s="502"/>
      <c r="E178" s="15"/>
      <c r="F178" s="15"/>
      <c r="G178" s="6"/>
    </row>
    <row r="179" spans="1:7" ht="39.6">
      <c r="A179" s="527">
        <f>A177+1</f>
        <v>10</v>
      </c>
      <c r="B179" s="450" t="s">
        <v>90</v>
      </c>
      <c r="C179" s="538" t="s">
        <v>91</v>
      </c>
      <c r="D179" s="502" t="s">
        <v>9</v>
      </c>
      <c r="E179" s="15">
        <v>1</v>
      </c>
      <c r="F179" s="15">
        <v>0</v>
      </c>
      <c r="G179" s="6">
        <f>E179*F179</f>
        <v>0</v>
      </c>
    </row>
    <row r="180" spans="1:7">
      <c r="A180" s="450"/>
      <c r="B180" s="450"/>
      <c r="C180" s="538"/>
      <c r="D180" s="502"/>
      <c r="E180" s="15"/>
      <c r="F180" s="15"/>
      <c r="G180" s="6"/>
    </row>
    <row r="181" spans="1:7" ht="39.6">
      <c r="A181" s="527">
        <f>A179+1</f>
        <v>11</v>
      </c>
      <c r="B181" s="450" t="s">
        <v>191</v>
      </c>
      <c r="C181" s="538" t="s">
        <v>192</v>
      </c>
      <c r="D181" s="502" t="s">
        <v>9</v>
      </c>
      <c r="E181" s="15">
        <v>1</v>
      </c>
      <c r="F181" s="15">
        <v>0</v>
      </c>
      <c r="G181" s="6">
        <f>E181*F181</f>
        <v>0</v>
      </c>
    </row>
    <row r="182" spans="1:7">
      <c r="A182" s="450"/>
      <c r="B182" s="450"/>
      <c r="C182" s="538"/>
      <c r="D182" s="502"/>
      <c r="E182" s="15"/>
      <c r="F182" s="15"/>
      <c r="G182" s="6"/>
    </row>
    <row r="183" spans="1:7" ht="52.8">
      <c r="A183" s="527">
        <f>A181+1</f>
        <v>12</v>
      </c>
      <c r="B183" s="450" t="s">
        <v>811</v>
      </c>
      <c r="C183" s="143" t="s">
        <v>812</v>
      </c>
      <c r="D183" s="502" t="s">
        <v>25</v>
      </c>
      <c r="E183" s="23">
        <v>4</v>
      </c>
      <c r="F183" s="23">
        <v>0</v>
      </c>
      <c r="G183" s="6">
        <f t="shared" ref="G183" si="30">E183*F183</f>
        <v>0</v>
      </c>
    </row>
    <row r="184" spans="1:7">
      <c r="A184" s="450"/>
      <c r="B184" s="450"/>
      <c r="C184" s="143"/>
      <c r="D184" s="502"/>
      <c r="E184" s="15"/>
      <c r="F184" s="15"/>
      <c r="G184" s="6"/>
    </row>
    <row r="185" spans="1:7">
      <c r="A185" s="465" t="s">
        <v>92</v>
      </c>
      <c r="B185" s="465" t="s">
        <v>93</v>
      </c>
      <c r="C185" s="157"/>
      <c r="D185" s="508"/>
      <c r="E185" s="1"/>
      <c r="F185" s="21"/>
      <c r="G185" s="27">
        <f>SUM(G187:G223)</f>
        <v>0</v>
      </c>
    </row>
    <row r="186" spans="1:7">
      <c r="A186" s="465"/>
      <c r="B186" s="465"/>
      <c r="C186" s="157"/>
      <c r="D186" s="508"/>
      <c r="E186" s="21"/>
      <c r="F186" s="21"/>
      <c r="G186" s="27"/>
    </row>
    <row r="187" spans="1:7" ht="52.8">
      <c r="A187" s="527">
        <v>14</v>
      </c>
      <c r="B187" s="450" t="s">
        <v>94</v>
      </c>
      <c r="C187" s="143" t="s">
        <v>95</v>
      </c>
      <c r="D187" s="502" t="s">
        <v>9</v>
      </c>
      <c r="E187" s="23">
        <v>14</v>
      </c>
      <c r="F187" s="23">
        <v>0</v>
      </c>
      <c r="G187" s="6">
        <f>E187*F187</f>
        <v>0</v>
      </c>
    </row>
    <row r="188" spans="1:7">
      <c r="A188" s="450"/>
      <c r="B188" s="450"/>
      <c r="C188" s="143"/>
      <c r="D188" s="502"/>
      <c r="E188" s="23"/>
      <c r="F188" s="23"/>
      <c r="G188" s="6"/>
    </row>
    <row r="189" spans="1:7" ht="52.8">
      <c r="A189" s="557">
        <f>A187+1</f>
        <v>15</v>
      </c>
      <c r="B189" s="476" t="s">
        <v>96</v>
      </c>
      <c r="C189" s="541" t="s">
        <v>140</v>
      </c>
      <c r="D189" s="510" t="s">
        <v>9</v>
      </c>
      <c r="E189" s="28">
        <v>2</v>
      </c>
      <c r="F189" s="28">
        <v>0</v>
      </c>
      <c r="G189" s="6">
        <f>E189*F189</f>
        <v>0</v>
      </c>
    </row>
    <row r="190" spans="1:7">
      <c r="A190" s="152"/>
      <c r="B190" s="152"/>
      <c r="C190" s="153"/>
      <c r="D190" s="506"/>
      <c r="E190" s="22"/>
      <c r="F190" s="22"/>
      <c r="G190" s="4"/>
    </row>
    <row r="191" spans="1:7" ht="52.8">
      <c r="A191" s="557">
        <f>A189+1</f>
        <v>16</v>
      </c>
      <c r="B191" s="476" t="s">
        <v>141</v>
      </c>
      <c r="C191" s="541" t="s">
        <v>142</v>
      </c>
      <c r="D191" s="510" t="s">
        <v>9</v>
      </c>
      <c r="E191" s="28">
        <v>1</v>
      </c>
      <c r="F191" s="28">
        <v>0</v>
      </c>
      <c r="G191" s="6">
        <f>E191*F191</f>
        <v>0</v>
      </c>
    </row>
    <row r="192" spans="1:7">
      <c r="A192" s="152"/>
      <c r="B192" s="152"/>
      <c r="C192" s="153"/>
      <c r="D192" s="506"/>
      <c r="E192" s="22"/>
      <c r="F192" s="22"/>
      <c r="G192" s="4"/>
    </row>
    <row r="193" spans="1:7" ht="52.8">
      <c r="A193" s="557">
        <f>A191+1</f>
        <v>17</v>
      </c>
      <c r="B193" s="476" t="s">
        <v>143</v>
      </c>
      <c r="C193" s="541" t="s">
        <v>144</v>
      </c>
      <c r="D193" s="510" t="s">
        <v>9</v>
      </c>
      <c r="E193" s="28">
        <v>3</v>
      </c>
      <c r="F193" s="28">
        <v>0</v>
      </c>
      <c r="G193" s="6">
        <f>E193*F193</f>
        <v>0</v>
      </c>
    </row>
    <row r="194" spans="1:7">
      <c r="A194" s="450"/>
      <c r="B194" s="450"/>
      <c r="C194" s="143"/>
      <c r="D194" s="502"/>
      <c r="E194" s="23"/>
      <c r="F194" s="23"/>
      <c r="G194" s="6"/>
    </row>
    <row r="195" spans="1:7" ht="52.8">
      <c r="A195" s="557">
        <f>A193+1</f>
        <v>18</v>
      </c>
      <c r="B195" s="476" t="s">
        <v>96</v>
      </c>
      <c r="C195" s="541" t="s">
        <v>97</v>
      </c>
      <c r="D195" s="510" t="s">
        <v>9</v>
      </c>
      <c r="E195" s="28">
        <v>1</v>
      </c>
      <c r="F195" s="28">
        <v>0</v>
      </c>
      <c r="G195" s="6">
        <f>E195*F195</f>
        <v>0</v>
      </c>
    </row>
    <row r="196" spans="1:7">
      <c r="A196" s="152"/>
      <c r="B196" s="152"/>
      <c r="C196" s="153"/>
      <c r="D196" s="506"/>
      <c r="E196" s="22"/>
      <c r="F196" s="22"/>
      <c r="G196" s="4"/>
    </row>
    <row r="197" spans="1:7" ht="52.8">
      <c r="A197" s="557">
        <f>A195+1</f>
        <v>19</v>
      </c>
      <c r="B197" s="477" t="s">
        <v>98</v>
      </c>
      <c r="C197" s="542" t="s">
        <v>99</v>
      </c>
      <c r="D197" s="511" t="s">
        <v>9</v>
      </c>
      <c r="E197" s="29">
        <v>1</v>
      </c>
      <c r="F197" s="29">
        <v>0</v>
      </c>
      <c r="G197" s="12">
        <f>E197*F197</f>
        <v>0</v>
      </c>
    </row>
    <row r="198" spans="1:7">
      <c r="A198" s="478"/>
      <c r="B198" s="478"/>
      <c r="C198" s="543"/>
      <c r="D198" s="512"/>
      <c r="E198" s="30"/>
      <c r="F198" s="30"/>
      <c r="G198" s="12"/>
    </row>
    <row r="199" spans="1:7" ht="39.6">
      <c r="A199" s="557">
        <f>A197+1</f>
        <v>20</v>
      </c>
      <c r="B199" s="450" t="s">
        <v>100</v>
      </c>
      <c r="C199" s="544" t="s">
        <v>101</v>
      </c>
      <c r="D199" s="502" t="s">
        <v>9</v>
      </c>
      <c r="E199" s="23">
        <v>1</v>
      </c>
      <c r="F199" s="23">
        <v>0</v>
      </c>
      <c r="G199" s="6">
        <f>E199*F199</f>
        <v>0</v>
      </c>
    </row>
    <row r="200" spans="1:7">
      <c r="A200" s="450"/>
      <c r="B200" s="450"/>
      <c r="C200" s="143"/>
      <c r="D200" s="502"/>
      <c r="E200" s="23"/>
      <c r="F200" s="23"/>
      <c r="G200" s="6"/>
    </row>
    <row r="201" spans="1:7" ht="39.6">
      <c r="A201" s="557">
        <f>A199+1</f>
        <v>21</v>
      </c>
      <c r="B201" s="450" t="s">
        <v>102</v>
      </c>
      <c r="C201" s="143" t="s">
        <v>903</v>
      </c>
      <c r="D201" s="502" t="s">
        <v>9</v>
      </c>
      <c r="E201" s="23">
        <v>2</v>
      </c>
      <c r="F201" s="23">
        <v>0</v>
      </c>
      <c r="G201" s="6">
        <f>E201*F201</f>
        <v>0</v>
      </c>
    </row>
    <row r="202" spans="1:7">
      <c r="A202" s="450"/>
      <c r="B202" s="450"/>
      <c r="C202" s="143"/>
      <c r="D202" s="502"/>
      <c r="E202" s="23"/>
      <c r="F202" s="23"/>
      <c r="G202" s="6"/>
    </row>
    <row r="203" spans="1:7" ht="66">
      <c r="A203" s="557">
        <f>A201+1</f>
        <v>22</v>
      </c>
      <c r="B203" s="450" t="s">
        <v>193</v>
      </c>
      <c r="C203" s="143" t="s">
        <v>194</v>
      </c>
      <c r="D203" s="502" t="s">
        <v>9</v>
      </c>
      <c r="E203" s="23">
        <v>1</v>
      </c>
      <c r="F203" s="23">
        <v>0</v>
      </c>
      <c r="G203" s="6">
        <f>E203*F203</f>
        <v>0</v>
      </c>
    </row>
    <row r="204" spans="1:7">
      <c r="A204" s="450"/>
      <c r="B204" s="450"/>
      <c r="C204" s="143"/>
      <c r="D204" s="502"/>
      <c r="E204" s="23"/>
      <c r="F204" s="23"/>
      <c r="G204" s="6"/>
    </row>
    <row r="205" spans="1:7" ht="52.8">
      <c r="A205" s="557">
        <f>A203+1</f>
        <v>23</v>
      </c>
      <c r="B205" s="450" t="s">
        <v>94</v>
      </c>
      <c r="C205" s="143" t="s">
        <v>904</v>
      </c>
      <c r="D205" s="502" t="s">
        <v>9</v>
      </c>
      <c r="E205" s="23">
        <v>1</v>
      </c>
      <c r="F205" s="23">
        <v>0</v>
      </c>
      <c r="G205" s="6">
        <f>E205*F205</f>
        <v>0</v>
      </c>
    </row>
    <row r="206" spans="1:7">
      <c r="A206" s="450"/>
      <c r="B206" s="450"/>
      <c r="C206" s="143"/>
      <c r="D206" s="502"/>
      <c r="E206" s="23"/>
      <c r="F206" s="23"/>
      <c r="G206" s="6"/>
    </row>
    <row r="207" spans="1:7" ht="52.8">
      <c r="A207" s="557">
        <f>A205+1</f>
        <v>24</v>
      </c>
      <c r="B207" s="450" t="s">
        <v>195</v>
      </c>
      <c r="C207" s="143" t="s">
        <v>196</v>
      </c>
      <c r="D207" s="502" t="s">
        <v>9</v>
      </c>
      <c r="E207" s="23">
        <v>1</v>
      </c>
      <c r="F207" s="23">
        <v>0</v>
      </c>
      <c r="G207" s="6">
        <f>E207*F207</f>
        <v>0</v>
      </c>
    </row>
    <row r="208" spans="1:7">
      <c r="A208" s="450"/>
      <c r="B208" s="450"/>
      <c r="C208" s="143"/>
      <c r="D208" s="502"/>
      <c r="E208" s="23"/>
      <c r="F208" s="23"/>
      <c r="G208" s="6"/>
    </row>
    <row r="209" spans="1:7" ht="52.8">
      <c r="A209" s="557">
        <f>A207+1</f>
        <v>25</v>
      </c>
      <c r="B209" s="450" t="s">
        <v>197</v>
      </c>
      <c r="C209" s="143" t="s">
        <v>198</v>
      </c>
      <c r="D209" s="502" t="s">
        <v>9</v>
      </c>
      <c r="E209" s="23">
        <v>2</v>
      </c>
      <c r="F209" s="23">
        <v>0</v>
      </c>
      <c r="G209" s="6">
        <f>E209*F209</f>
        <v>0</v>
      </c>
    </row>
    <row r="210" spans="1:7">
      <c r="A210" s="450"/>
      <c r="B210" s="450"/>
      <c r="C210" s="143"/>
      <c r="D210" s="502"/>
      <c r="E210" s="23"/>
      <c r="F210" s="23"/>
      <c r="G210" s="6"/>
    </row>
    <row r="211" spans="1:7" ht="39.6">
      <c r="A211" s="557">
        <f>A209+1</f>
        <v>26</v>
      </c>
      <c r="B211" s="450" t="s">
        <v>813</v>
      </c>
      <c r="C211" s="143" t="s">
        <v>814</v>
      </c>
      <c r="D211" s="502" t="s">
        <v>9</v>
      </c>
      <c r="E211" s="23">
        <v>2</v>
      </c>
      <c r="F211" s="23">
        <v>0</v>
      </c>
      <c r="G211" s="6">
        <f>E211*F211</f>
        <v>0</v>
      </c>
    </row>
    <row r="212" spans="1:7">
      <c r="A212" s="450"/>
      <c r="B212" s="450"/>
      <c r="C212" s="143"/>
      <c r="D212" s="502"/>
      <c r="E212" s="23"/>
      <c r="F212" s="23"/>
      <c r="G212" s="6"/>
    </row>
    <row r="213" spans="1:7" ht="52.8">
      <c r="A213" s="557">
        <f>A211+1</f>
        <v>27</v>
      </c>
      <c r="B213" s="450" t="s">
        <v>195</v>
      </c>
      <c r="C213" s="143" t="s">
        <v>196</v>
      </c>
      <c r="D213" s="502" t="s">
        <v>9</v>
      </c>
      <c r="E213" s="23">
        <v>1</v>
      </c>
      <c r="F213" s="23">
        <v>0</v>
      </c>
      <c r="G213" s="6">
        <f>E213*F213</f>
        <v>0</v>
      </c>
    </row>
    <row r="214" spans="1:7">
      <c r="A214" s="450"/>
      <c r="B214" s="450"/>
      <c r="C214" s="143"/>
      <c r="D214" s="502"/>
      <c r="E214" s="23"/>
      <c r="F214" s="23"/>
      <c r="G214" s="6"/>
    </row>
    <row r="215" spans="1:7" ht="39.6">
      <c r="A215" s="557">
        <f>A213+1</f>
        <v>28</v>
      </c>
      <c r="B215" s="450" t="s">
        <v>102</v>
      </c>
      <c r="C215" s="143" t="s">
        <v>903</v>
      </c>
      <c r="D215" s="502" t="s">
        <v>9</v>
      </c>
      <c r="E215" s="23">
        <v>2</v>
      </c>
      <c r="F215" s="23">
        <v>0</v>
      </c>
      <c r="G215" s="6">
        <f>E215*F215</f>
        <v>0</v>
      </c>
    </row>
    <row r="216" spans="1:7">
      <c r="A216" s="450"/>
      <c r="B216" s="450"/>
      <c r="C216" s="143"/>
      <c r="D216" s="502"/>
      <c r="E216" s="23"/>
      <c r="F216" s="23"/>
      <c r="G216" s="6"/>
    </row>
    <row r="217" spans="1:7" ht="39.6">
      <c r="A217" s="557">
        <f>A215+1</f>
        <v>29</v>
      </c>
      <c r="B217" s="450" t="s">
        <v>830</v>
      </c>
      <c r="C217" s="544" t="s">
        <v>832</v>
      </c>
      <c r="D217" s="502" t="s">
        <v>9</v>
      </c>
      <c r="E217" s="23">
        <v>1</v>
      </c>
      <c r="F217" s="23">
        <v>0</v>
      </c>
      <c r="G217" s="6">
        <f>E217*F217</f>
        <v>0</v>
      </c>
    </row>
    <row r="218" spans="1:7">
      <c r="A218" s="450"/>
      <c r="B218" s="450"/>
      <c r="C218" s="143"/>
      <c r="D218" s="502"/>
      <c r="E218" s="23"/>
      <c r="F218" s="23"/>
      <c r="G218" s="6"/>
    </row>
    <row r="219" spans="1:7" ht="39.6">
      <c r="A219" s="557">
        <f>A217+1</f>
        <v>30</v>
      </c>
      <c r="B219" s="450" t="s">
        <v>102</v>
      </c>
      <c r="C219" s="143" t="s">
        <v>905</v>
      </c>
      <c r="D219" s="502" t="s">
        <v>9</v>
      </c>
      <c r="E219" s="23">
        <v>1</v>
      </c>
      <c r="F219" s="23">
        <v>0</v>
      </c>
      <c r="G219" s="6">
        <f>E219*F219</f>
        <v>0</v>
      </c>
    </row>
    <row r="220" spans="1:7">
      <c r="A220" s="450"/>
      <c r="B220" s="450"/>
      <c r="C220" s="143"/>
      <c r="D220" s="502"/>
      <c r="E220" s="23"/>
      <c r="F220" s="23"/>
      <c r="G220" s="6"/>
    </row>
    <row r="221" spans="1:7" ht="52.8">
      <c r="A221" s="557">
        <f>A219+1</f>
        <v>31</v>
      </c>
      <c r="B221" s="450" t="s">
        <v>197</v>
      </c>
      <c r="C221" s="143" t="s">
        <v>198</v>
      </c>
      <c r="D221" s="502" t="s">
        <v>9</v>
      </c>
      <c r="E221" s="23">
        <v>2</v>
      </c>
      <c r="F221" s="23">
        <v>0</v>
      </c>
      <c r="G221" s="6">
        <f>E221*F221</f>
        <v>0</v>
      </c>
    </row>
    <row r="222" spans="1:7">
      <c r="A222" s="450"/>
      <c r="B222" s="450"/>
      <c r="C222" s="143"/>
      <c r="D222" s="502"/>
      <c r="E222" s="23"/>
      <c r="F222" s="23"/>
      <c r="G222" s="6"/>
    </row>
    <row r="223" spans="1:7" ht="39.6">
      <c r="A223" s="557">
        <f>A221+1</f>
        <v>32</v>
      </c>
      <c r="B223" s="450" t="s">
        <v>830</v>
      </c>
      <c r="C223" s="544" t="s">
        <v>831</v>
      </c>
      <c r="D223" s="502" t="s">
        <v>9</v>
      </c>
      <c r="E223" s="23">
        <v>1</v>
      </c>
      <c r="F223" s="23">
        <v>0</v>
      </c>
      <c r="G223" s="6">
        <f>E223*F223</f>
        <v>0</v>
      </c>
    </row>
    <row r="224" spans="1:7">
      <c r="A224" s="450"/>
      <c r="B224" s="450"/>
      <c r="C224" s="143"/>
      <c r="D224" s="502"/>
      <c r="E224" s="23"/>
      <c r="F224" s="23"/>
      <c r="G224" s="6"/>
    </row>
    <row r="225" spans="1:9">
      <c r="A225" s="126" t="s">
        <v>103</v>
      </c>
      <c r="B225" s="126"/>
      <c r="C225" s="128"/>
      <c r="D225" s="508"/>
      <c r="E225" s="579"/>
      <c r="F225" s="24"/>
      <c r="G225" s="2">
        <f>SUM(G227:G237)</f>
        <v>0</v>
      </c>
    </row>
    <row r="226" spans="1:9">
      <c r="A226" s="450"/>
      <c r="B226" s="450"/>
      <c r="C226" s="143"/>
      <c r="D226" s="502"/>
      <c r="E226" s="23"/>
      <c r="F226" s="23"/>
      <c r="G226" s="6"/>
    </row>
    <row r="227" spans="1:9" ht="39.6">
      <c r="A227" s="557">
        <v>33</v>
      </c>
      <c r="B227" s="450" t="s">
        <v>104</v>
      </c>
      <c r="C227" s="538" t="s">
        <v>105</v>
      </c>
      <c r="D227" s="502" t="s">
        <v>25</v>
      </c>
      <c r="E227" s="15">
        <v>32</v>
      </c>
      <c r="F227" s="15">
        <v>0</v>
      </c>
      <c r="G227" s="6">
        <f>E227*F227</f>
        <v>0</v>
      </c>
      <c r="I227" s="39"/>
    </row>
    <row r="228" spans="1:9">
      <c r="A228" s="450"/>
      <c r="B228" s="450"/>
      <c r="C228" s="538"/>
      <c r="D228" s="502"/>
      <c r="E228" s="15"/>
      <c r="F228" s="15"/>
      <c r="G228" s="6"/>
    </row>
    <row r="229" spans="1:9" ht="39.6">
      <c r="A229" s="557">
        <f>A227+1</f>
        <v>34</v>
      </c>
      <c r="B229" s="450" t="s">
        <v>826</v>
      </c>
      <c r="C229" s="538" t="s">
        <v>827</v>
      </c>
      <c r="D229" s="502" t="s">
        <v>25</v>
      </c>
      <c r="E229" s="15">
        <v>25</v>
      </c>
      <c r="F229" s="15">
        <v>0</v>
      </c>
      <c r="G229" s="6">
        <f>E229*F229</f>
        <v>0</v>
      </c>
    </row>
    <row r="230" spans="1:9">
      <c r="A230" s="450"/>
      <c r="B230" s="450"/>
      <c r="C230" s="538"/>
      <c r="D230" s="502"/>
      <c r="E230" s="15"/>
      <c r="F230" s="15"/>
      <c r="G230" s="6"/>
    </row>
    <row r="231" spans="1:9" ht="52.8">
      <c r="A231" s="557">
        <f>A229+1</f>
        <v>35</v>
      </c>
      <c r="B231" s="450" t="s">
        <v>828</v>
      </c>
      <c r="C231" s="143" t="s">
        <v>829</v>
      </c>
      <c r="D231" s="502" t="s">
        <v>9</v>
      </c>
      <c r="E231" s="15">
        <v>1</v>
      </c>
      <c r="F231" s="15">
        <v>0</v>
      </c>
      <c r="G231" s="6">
        <f>E231*F231</f>
        <v>0</v>
      </c>
    </row>
    <row r="232" spans="1:9">
      <c r="A232" s="450"/>
      <c r="B232" s="450"/>
      <c r="C232" s="143"/>
      <c r="D232" s="502"/>
      <c r="E232" s="23"/>
      <c r="F232" s="23"/>
      <c r="G232" s="6"/>
    </row>
    <row r="233" spans="1:9" ht="52.8">
      <c r="A233" s="557">
        <f>A231+1</f>
        <v>36</v>
      </c>
      <c r="B233" s="450" t="s">
        <v>107</v>
      </c>
      <c r="C233" s="143" t="s">
        <v>108</v>
      </c>
      <c r="D233" s="502" t="s">
        <v>9</v>
      </c>
      <c r="E233" s="15">
        <v>3</v>
      </c>
      <c r="F233" s="15">
        <v>0</v>
      </c>
      <c r="G233" s="6">
        <f>E233*F233</f>
        <v>0</v>
      </c>
    </row>
    <row r="234" spans="1:9">
      <c r="A234" s="152"/>
      <c r="B234" s="152"/>
      <c r="C234" s="153"/>
      <c r="D234" s="506"/>
      <c r="E234" s="16"/>
      <c r="F234" s="16"/>
      <c r="G234" s="44"/>
    </row>
    <row r="235" spans="1:9" ht="39.6">
      <c r="A235" s="557">
        <f>A233+1</f>
        <v>37</v>
      </c>
      <c r="B235" s="450" t="s">
        <v>833</v>
      </c>
      <c r="C235" s="538" t="s">
        <v>834</v>
      </c>
      <c r="D235" s="502" t="s">
        <v>25</v>
      </c>
      <c r="E235" s="15">
        <v>7</v>
      </c>
      <c r="F235" s="15">
        <v>0</v>
      </c>
      <c r="G235" s="6">
        <f>E235*F235</f>
        <v>0</v>
      </c>
    </row>
    <row r="236" spans="1:9">
      <c r="A236" s="450"/>
      <c r="B236" s="450"/>
      <c r="C236" s="143"/>
      <c r="D236" s="502"/>
      <c r="E236" s="15"/>
      <c r="F236" s="15"/>
      <c r="G236" s="6"/>
    </row>
    <row r="237" spans="1:9" ht="52.8">
      <c r="A237" s="557">
        <f>A235+1</f>
        <v>38</v>
      </c>
      <c r="B237" s="450" t="s">
        <v>828</v>
      </c>
      <c r="C237" s="143" t="s">
        <v>836</v>
      </c>
      <c r="D237" s="502" t="s">
        <v>9</v>
      </c>
      <c r="E237" s="15">
        <v>1</v>
      </c>
      <c r="F237" s="15">
        <v>0</v>
      </c>
      <c r="G237" s="6">
        <f>E237*F237</f>
        <v>0</v>
      </c>
    </row>
    <row r="238" spans="1:9">
      <c r="A238" s="152"/>
      <c r="B238" s="152"/>
      <c r="C238" s="153"/>
      <c r="D238" s="506"/>
      <c r="E238" s="16"/>
      <c r="F238" s="16"/>
      <c r="G238" s="44"/>
    </row>
    <row r="239" spans="1:9">
      <c r="A239" s="126" t="s">
        <v>815</v>
      </c>
      <c r="B239" s="471"/>
      <c r="C239" s="128"/>
      <c r="D239" s="498"/>
      <c r="E239" s="1"/>
      <c r="F239" s="1"/>
      <c r="G239" s="2">
        <f>G241</f>
        <v>0</v>
      </c>
    </row>
    <row r="240" spans="1:9">
      <c r="A240" s="152"/>
      <c r="B240" s="152"/>
      <c r="C240" s="153"/>
      <c r="D240" s="506"/>
      <c r="E240" s="22"/>
      <c r="F240" s="22"/>
      <c r="G240" s="4"/>
    </row>
    <row r="241" spans="1:9">
      <c r="A241" s="531" t="s">
        <v>482</v>
      </c>
      <c r="B241" s="465" t="s">
        <v>483</v>
      </c>
      <c r="C241" s="157"/>
      <c r="D241" s="508"/>
      <c r="E241" s="1"/>
      <c r="F241" s="21"/>
      <c r="G241" s="2">
        <f>SUM(G243:G247)</f>
        <v>0</v>
      </c>
    </row>
    <row r="242" spans="1:9">
      <c r="A242" s="152"/>
      <c r="B242" s="152"/>
      <c r="C242" s="153"/>
      <c r="D242" s="506"/>
      <c r="E242" s="22"/>
      <c r="F242" s="22"/>
      <c r="G242" s="4"/>
    </row>
    <row r="243" spans="1:9" ht="84" customHeight="1">
      <c r="A243" s="532" t="s">
        <v>2</v>
      </c>
      <c r="B243" s="479" t="s">
        <v>816</v>
      </c>
      <c r="C243" s="163" t="s">
        <v>817</v>
      </c>
      <c r="D243" s="513" t="s">
        <v>25</v>
      </c>
      <c r="E243" s="31">
        <v>7</v>
      </c>
      <c r="F243" s="31">
        <v>0</v>
      </c>
      <c r="G243" s="6">
        <f t="shared" ref="G243" si="31">E243*F243</f>
        <v>0</v>
      </c>
    </row>
    <row r="244" spans="1:9">
      <c r="A244" s="533"/>
      <c r="B244" s="480"/>
      <c r="C244" s="545"/>
      <c r="D244" s="514"/>
      <c r="E244" s="20"/>
      <c r="F244" s="20"/>
      <c r="G244" s="9"/>
    </row>
    <row r="245" spans="1:9" ht="76.2" customHeight="1">
      <c r="A245" s="489" t="s">
        <v>6</v>
      </c>
      <c r="B245" s="481" t="s">
        <v>818</v>
      </c>
      <c r="C245" s="546" t="s">
        <v>906</v>
      </c>
      <c r="D245" s="515" t="s">
        <v>9</v>
      </c>
      <c r="E245" s="18">
        <v>1</v>
      </c>
      <c r="F245" s="18">
        <v>0</v>
      </c>
      <c r="G245" s="6">
        <f t="shared" ref="G245" si="32">E245*F245</f>
        <v>0</v>
      </c>
    </row>
    <row r="246" spans="1:9">
      <c r="A246" s="489"/>
      <c r="B246" s="481"/>
      <c r="C246" s="546"/>
      <c r="D246" s="515"/>
      <c r="E246" s="18"/>
      <c r="F246" s="165"/>
      <c r="G246" s="6"/>
    </row>
    <row r="247" spans="1:9" ht="52.8">
      <c r="A247" s="489" t="s">
        <v>10</v>
      </c>
      <c r="B247" s="481" t="s">
        <v>819</v>
      </c>
      <c r="C247" s="546" t="s">
        <v>820</v>
      </c>
      <c r="D247" s="515" t="s">
        <v>9</v>
      </c>
      <c r="E247" s="43">
        <v>1</v>
      </c>
      <c r="F247" s="166">
        <v>0</v>
      </c>
      <c r="G247" s="6">
        <f t="shared" ref="G247" si="33">E247*F247</f>
        <v>0</v>
      </c>
    </row>
    <row r="248" spans="1:9">
      <c r="A248" s="152"/>
      <c r="B248" s="152"/>
      <c r="C248" s="153"/>
      <c r="D248" s="506"/>
      <c r="E248" s="16"/>
      <c r="F248" s="16"/>
      <c r="G248" s="44"/>
    </row>
    <row r="249" spans="1:9">
      <c r="A249" s="126" t="s">
        <v>109</v>
      </c>
      <c r="B249" s="471"/>
      <c r="C249" s="128"/>
      <c r="D249" s="498"/>
      <c r="E249" s="1"/>
      <c r="F249" s="1"/>
      <c r="G249" s="2">
        <f>G251+G277+G293+G302</f>
        <v>0</v>
      </c>
    </row>
    <row r="250" spans="1:9">
      <c r="A250" s="129"/>
      <c r="B250" s="129"/>
      <c r="C250" s="130"/>
      <c r="D250" s="499"/>
      <c r="E250" s="3"/>
      <c r="F250" s="3"/>
      <c r="G250" s="4"/>
    </row>
    <row r="251" spans="1:9">
      <c r="A251" s="126" t="s">
        <v>110</v>
      </c>
      <c r="B251" s="471"/>
      <c r="C251" s="128"/>
      <c r="D251" s="498"/>
      <c r="E251" s="1"/>
      <c r="F251" s="1"/>
      <c r="G251" s="2">
        <f>SUM(G253:G275)</f>
        <v>0</v>
      </c>
    </row>
    <row r="252" spans="1:9">
      <c r="A252" s="139"/>
      <c r="B252" s="139"/>
      <c r="C252" s="140"/>
      <c r="D252" s="504"/>
      <c r="E252" s="13"/>
      <c r="F252" s="13"/>
      <c r="G252" s="9"/>
    </row>
    <row r="253" spans="1:9" ht="39.6">
      <c r="A253" s="148" t="s">
        <v>2</v>
      </c>
      <c r="B253" s="148" t="s">
        <v>111</v>
      </c>
      <c r="C253" s="149" t="s">
        <v>112</v>
      </c>
      <c r="D253" s="496" t="s">
        <v>9</v>
      </c>
      <c r="E253" s="18">
        <v>27</v>
      </c>
      <c r="F253" s="18">
        <v>0</v>
      </c>
      <c r="G253" s="6">
        <f t="shared" ref="G253:G259" si="34">E253*F253</f>
        <v>0</v>
      </c>
      <c r="I253" s="39"/>
    </row>
    <row r="254" spans="1:9">
      <c r="A254" s="148"/>
      <c r="B254" s="148"/>
      <c r="C254" s="149"/>
      <c r="D254" s="496"/>
      <c r="E254" s="18"/>
      <c r="F254" s="18"/>
      <c r="G254" s="6"/>
    </row>
    <row r="255" spans="1:9" ht="52.8">
      <c r="A255" s="148" t="s">
        <v>6</v>
      </c>
      <c r="B255" s="148" t="s">
        <v>113</v>
      </c>
      <c r="C255" s="149" t="s">
        <v>910</v>
      </c>
      <c r="D255" s="496" t="s">
        <v>9</v>
      </c>
      <c r="E255" s="18">
        <v>8</v>
      </c>
      <c r="F255" s="18">
        <v>0</v>
      </c>
      <c r="G255" s="6">
        <f t="shared" ref="G255" si="35">E255*F255</f>
        <v>0</v>
      </c>
    </row>
    <row r="256" spans="1:9">
      <c r="A256" s="148"/>
      <c r="B256" s="148"/>
      <c r="C256" s="149"/>
      <c r="D256" s="496"/>
      <c r="E256" s="18"/>
      <c r="F256" s="18"/>
      <c r="G256" s="6"/>
    </row>
    <row r="257" spans="1:9" ht="52.8">
      <c r="A257" s="526">
        <f>A255+1</f>
        <v>3</v>
      </c>
      <c r="B257" s="148" t="s">
        <v>114</v>
      </c>
      <c r="C257" s="149" t="s">
        <v>909</v>
      </c>
      <c r="D257" s="496" t="s">
        <v>9</v>
      </c>
      <c r="E257" s="18">
        <v>3</v>
      </c>
      <c r="F257" s="18">
        <v>0</v>
      </c>
      <c r="G257" s="6">
        <f t="shared" si="34"/>
        <v>0</v>
      </c>
    </row>
    <row r="258" spans="1:9">
      <c r="A258" s="148"/>
      <c r="B258" s="148"/>
      <c r="C258" s="149"/>
      <c r="D258" s="496"/>
      <c r="E258" s="18"/>
      <c r="F258" s="18"/>
      <c r="G258" s="6"/>
    </row>
    <row r="259" spans="1:9" ht="52.8">
      <c r="A259" s="526">
        <f>A257+1</f>
        <v>4</v>
      </c>
      <c r="B259" s="148" t="s">
        <v>115</v>
      </c>
      <c r="C259" s="149" t="s">
        <v>908</v>
      </c>
      <c r="D259" s="496" t="s">
        <v>9</v>
      </c>
      <c r="E259" s="18">
        <v>13</v>
      </c>
      <c r="F259" s="18">
        <v>0</v>
      </c>
      <c r="G259" s="6">
        <f t="shared" si="34"/>
        <v>0</v>
      </c>
    </row>
    <row r="260" spans="1:9">
      <c r="A260" s="150"/>
      <c r="B260" s="150"/>
      <c r="C260" s="151"/>
      <c r="D260" s="497"/>
      <c r="E260" s="19"/>
      <c r="F260" s="19"/>
      <c r="G260" s="12"/>
    </row>
    <row r="261" spans="1:9" ht="52.8">
      <c r="A261" s="526">
        <f>A259+1</f>
        <v>5</v>
      </c>
      <c r="B261" s="148" t="s">
        <v>199</v>
      </c>
      <c r="C261" s="149" t="s">
        <v>908</v>
      </c>
      <c r="D261" s="496" t="s">
        <v>9</v>
      </c>
      <c r="E261" s="18">
        <v>4</v>
      </c>
      <c r="F261" s="18">
        <v>0</v>
      </c>
      <c r="G261" s="6">
        <f t="shared" ref="G261" si="36">E261*F261</f>
        <v>0</v>
      </c>
    </row>
    <row r="262" spans="1:9">
      <c r="A262" s="150"/>
      <c r="B262" s="150"/>
      <c r="C262" s="151"/>
      <c r="D262" s="497"/>
      <c r="E262" s="19"/>
      <c r="F262" s="19"/>
      <c r="G262" s="12"/>
    </row>
    <row r="263" spans="1:9" ht="66">
      <c r="A263" s="526">
        <v>6</v>
      </c>
      <c r="B263" s="475" t="s">
        <v>116</v>
      </c>
      <c r="C263" s="167" t="s">
        <v>117</v>
      </c>
      <c r="D263" s="494" t="s">
        <v>9</v>
      </c>
      <c r="E263" s="31">
        <v>11</v>
      </c>
      <c r="F263" s="31">
        <v>0</v>
      </c>
      <c r="G263" s="6">
        <f t="shared" ref="G263" si="37">E263*F263</f>
        <v>0</v>
      </c>
      <c r="I263" s="39"/>
    </row>
    <row r="264" spans="1:9">
      <c r="A264" s="529"/>
      <c r="B264" s="469"/>
      <c r="C264" s="153"/>
      <c r="D264" s="507"/>
      <c r="E264" s="32"/>
      <c r="F264" s="32"/>
      <c r="G264" s="33"/>
    </row>
    <row r="265" spans="1:9" ht="66">
      <c r="A265" s="526">
        <f>A263+1</f>
        <v>7</v>
      </c>
      <c r="B265" s="475" t="s">
        <v>116</v>
      </c>
      <c r="C265" s="167" t="s">
        <v>838</v>
      </c>
      <c r="D265" s="494" t="s">
        <v>9</v>
      </c>
      <c r="E265" s="31">
        <v>1</v>
      </c>
      <c r="F265" s="31">
        <v>0</v>
      </c>
      <c r="G265" s="6">
        <f t="shared" ref="G265" si="38">E265*F265</f>
        <v>0</v>
      </c>
    </row>
    <row r="266" spans="1:9">
      <c r="A266" s="534"/>
      <c r="B266" s="483"/>
      <c r="C266" s="170"/>
      <c r="D266" s="517"/>
      <c r="E266" s="35"/>
      <c r="F266" s="171"/>
      <c r="G266" s="36"/>
    </row>
    <row r="267" spans="1:9" ht="52.8">
      <c r="A267" s="526">
        <v>8</v>
      </c>
      <c r="B267" s="482" t="s">
        <v>120</v>
      </c>
      <c r="C267" s="168" t="s">
        <v>118</v>
      </c>
      <c r="D267" s="516" t="s">
        <v>9</v>
      </c>
      <c r="E267" s="34">
        <v>19</v>
      </c>
      <c r="F267" s="169">
        <v>0</v>
      </c>
      <c r="G267" s="6">
        <f t="shared" ref="G267" si="39">E267*F267</f>
        <v>0</v>
      </c>
    </row>
    <row r="268" spans="1:9">
      <c r="A268" s="534"/>
      <c r="B268" s="483"/>
      <c r="C268" s="170"/>
      <c r="D268" s="517"/>
      <c r="E268" s="35"/>
      <c r="F268" s="171"/>
      <c r="G268" s="36"/>
    </row>
    <row r="269" spans="1:9" ht="52.8">
      <c r="A269" s="526">
        <f>A267+1</f>
        <v>9</v>
      </c>
      <c r="B269" s="475" t="s">
        <v>116</v>
      </c>
      <c r="C269" s="167" t="s">
        <v>911</v>
      </c>
      <c r="D269" s="494" t="s">
        <v>9</v>
      </c>
      <c r="E269" s="31">
        <v>4</v>
      </c>
      <c r="F269" s="31">
        <v>0</v>
      </c>
      <c r="G269" s="6">
        <f t="shared" ref="G269" si="40">E269*F269</f>
        <v>0</v>
      </c>
    </row>
    <row r="270" spans="1:9">
      <c r="A270" s="534"/>
      <c r="B270" s="483"/>
      <c r="C270" s="170"/>
      <c r="D270" s="517"/>
      <c r="E270" s="35"/>
      <c r="F270" s="171"/>
      <c r="G270" s="36"/>
    </row>
    <row r="271" spans="1:9" ht="66">
      <c r="A271" s="526">
        <v>10</v>
      </c>
      <c r="B271" s="148" t="s">
        <v>116</v>
      </c>
      <c r="C271" s="167" t="s">
        <v>119</v>
      </c>
      <c r="D271" s="496" t="s">
        <v>9</v>
      </c>
      <c r="E271" s="18">
        <v>6</v>
      </c>
      <c r="F271" s="18">
        <v>0</v>
      </c>
      <c r="G271" s="6">
        <f t="shared" ref="G271" si="41">E271*F271</f>
        <v>0</v>
      </c>
    </row>
    <row r="272" spans="1:9">
      <c r="A272" s="483"/>
      <c r="B272" s="483"/>
      <c r="C272" s="170"/>
      <c r="D272" s="517"/>
      <c r="E272" s="35"/>
      <c r="F272" s="171"/>
      <c r="G272" s="37"/>
    </row>
    <row r="273" spans="1:9" ht="52.8">
      <c r="A273" s="526">
        <f>A271+1</f>
        <v>11</v>
      </c>
      <c r="B273" s="482" t="s">
        <v>120</v>
      </c>
      <c r="C273" s="168" t="s">
        <v>118</v>
      </c>
      <c r="D273" s="516" t="s">
        <v>9</v>
      </c>
      <c r="E273" s="34">
        <v>11</v>
      </c>
      <c r="F273" s="169">
        <v>0</v>
      </c>
      <c r="G273" s="6">
        <f t="shared" ref="G273" si="42">E273*F273</f>
        <v>0</v>
      </c>
    </row>
    <row r="274" spans="1:9">
      <c r="A274" s="534"/>
      <c r="B274" s="483"/>
      <c r="C274" s="170"/>
      <c r="D274" s="517"/>
      <c r="E274" s="35"/>
      <c r="F274" s="171"/>
      <c r="G274" s="36"/>
    </row>
    <row r="275" spans="1:9" ht="52.8">
      <c r="A275" s="526">
        <f>A273+1</f>
        <v>12</v>
      </c>
      <c r="B275" s="482" t="s">
        <v>121</v>
      </c>
      <c r="C275" s="168" t="s">
        <v>122</v>
      </c>
      <c r="D275" s="516" t="s">
        <v>9</v>
      </c>
      <c r="E275" s="34">
        <v>8</v>
      </c>
      <c r="F275" s="169">
        <v>0</v>
      </c>
      <c r="G275" s="6">
        <f t="shared" ref="G275:G312" si="43">E275*F275</f>
        <v>0</v>
      </c>
    </row>
    <row r="276" spans="1:9">
      <c r="A276" s="484"/>
      <c r="B276" s="484"/>
      <c r="C276" s="163"/>
      <c r="D276" s="518"/>
      <c r="E276" s="38"/>
      <c r="F276" s="38"/>
      <c r="G276" s="6"/>
    </row>
    <row r="277" spans="1:9">
      <c r="A277" s="126" t="s">
        <v>123</v>
      </c>
      <c r="B277" s="471"/>
      <c r="C277" s="128"/>
      <c r="D277" s="498"/>
      <c r="E277" s="1"/>
      <c r="F277" s="1"/>
      <c r="G277" s="2">
        <f>SUM(G279:G291)</f>
        <v>0</v>
      </c>
    </row>
    <row r="278" spans="1:9">
      <c r="A278" s="484"/>
      <c r="B278" s="484"/>
      <c r="C278" s="163"/>
      <c r="D278" s="518"/>
      <c r="E278" s="38"/>
      <c r="F278" s="38"/>
      <c r="G278" s="6"/>
    </row>
    <row r="279" spans="1:9" ht="92.4">
      <c r="A279" s="526">
        <v>16</v>
      </c>
      <c r="B279" s="484" t="s">
        <v>124</v>
      </c>
      <c r="C279" s="163" t="s">
        <v>125</v>
      </c>
      <c r="D279" s="518" t="s">
        <v>25</v>
      </c>
      <c r="E279" s="38">
        <v>1294</v>
      </c>
      <c r="F279" s="38">
        <v>0</v>
      </c>
      <c r="G279" s="6">
        <f>E279*F279</f>
        <v>0</v>
      </c>
      <c r="I279" s="39"/>
    </row>
    <row r="280" spans="1:9">
      <c r="A280" s="485"/>
      <c r="B280" s="485"/>
      <c r="C280" s="172"/>
      <c r="D280" s="519"/>
      <c r="E280" s="40"/>
      <c r="F280" s="40"/>
      <c r="G280" s="44"/>
    </row>
    <row r="281" spans="1:9" ht="92.4">
      <c r="A281" s="558">
        <f>A279+1</f>
        <v>17</v>
      </c>
      <c r="B281" s="484" t="s">
        <v>145</v>
      </c>
      <c r="C281" s="163" t="s">
        <v>146</v>
      </c>
      <c r="D281" s="518" t="s">
        <v>25</v>
      </c>
      <c r="E281" s="38">
        <v>24</v>
      </c>
      <c r="F281" s="38">
        <v>0</v>
      </c>
      <c r="G281" s="6">
        <f>E281*F281</f>
        <v>0</v>
      </c>
    </row>
    <row r="282" spans="1:9">
      <c r="A282" s="485"/>
      <c r="B282" s="485"/>
      <c r="C282" s="172"/>
      <c r="D282" s="519"/>
      <c r="E282" s="40"/>
      <c r="F282" s="40"/>
      <c r="G282" s="44"/>
    </row>
    <row r="283" spans="1:9" ht="96" customHeight="1">
      <c r="A283" s="558">
        <f>A281+1</f>
        <v>18</v>
      </c>
      <c r="B283" s="484" t="s">
        <v>147</v>
      </c>
      <c r="C283" s="163" t="s">
        <v>148</v>
      </c>
      <c r="D283" s="520" t="s">
        <v>21</v>
      </c>
      <c r="E283" s="38">
        <v>25</v>
      </c>
      <c r="F283" s="38">
        <v>0</v>
      </c>
      <c r="G283" s="6">
        <f t="shared" ref="G283:G285" si="44">E283*F283</f>
        <v>0</v>
      </c>
    </row>
    <row r="284" spans="1:9">
      <c r="A284" s="484"/>
      <c r="B284" s="484"/>
      <c r="C284" s="163"/>
      <c r="D284" s="518"/>
      <c r="E284" s="38"/>
      <c r="F284" s="38"/>
      <c r="G284" s="6"/>
    </row>
    <row r="285" spans="1:9" ht="39.6">
      <c r="A285" s="558">
        <f>A283+1</f>
        <v>19</v>
      </c>
      <c r="B285" s="484" t="s">
        <v>913</v>
      </c>
      <c r="C285" s="163" t="s">
        <v>149</v>
      </c>
      <c r="D285" s="521" t="s">
        <v>21</v>
      </c>
      <c r="E285" s="38">
        <v>10</v>
      </c>
      <c r="F285" s="38">
        <v>0</v>
      </c>
      <c r="G285" s="6">
        <f t="shared" si="44"/>
        <v>0</v>
      </c>
    </row>
    <row r="286" spans="1:9">
      <c r="A286" s="535"/>
      <c r="B286" s="486"/>
      <c r="C286" s="547"/>
      <c r="D286" s="519"/>
      <c r="E286" s="45"/>
      <c r="F286" s="45"/>
      <c r="G286" s="46"/>
    </row>
    <row r="287" spans="1:9" ht="92.4">
      <c r="A287" s="558">
        <f>A285+1</f>
        <v>20</v>
      </c>
      <c r="B287" s="484" t="s">
        <v>200</v>
      </c>
      <c r="C287" s="163" t="s">
        <v>914</v>
      </c>
      <c r="D287" s="518" t="s">
        <v>25</v>
      </c>
      <c r="E287" s="38">
        <v>12</v>
      </c>
      <c r="F287" s="38">
        <v>0</v>
      </c>
      <c r="G287" s="6">
        <f>E287*F287</f>
        <v>0</v>
      </c>
    </row>
    <row r="288" spans="1:9">
      <c r="A288" s="484"/>
      <c r="B288" s="484"/>
      <c r="C288" s="163"/>
      <c r="D288" s="518"/>
      <c r="E288" s="38"/>
      <c r="F288" s="38"/>
      <c r="G288" s="6"/>
    </row>
    <row r="289" spans="1:9" ht="94.95" customHeight="1">
      <c r="A289" s="558">
        <f>A287+1</f>
        <v>21</v>
      </c>
      <c r="B289" s="484" t="s">
        <v>201</v>
      </c>
      <c r="C289" s="163" t="s">
        <v>916</v>
      </c>
      <c r="D289" s="520" t="s">
        <v>21</v>
      </c>
      <c r="E289" s="38">
        <v>21</v>
      </c>
      <c r="F289" s="38">
        <v>0</v>
      </c>
      <c r="G289" s="6">
        <f t="shared" ref="G289:G291" si="45">E289*F289</f>
        <v>0</v>
      </c>
    </row>
    <row r="290" spans="1:9">
      <c r="A290" s="484"/>
      <c r="B290" s="484"/>
      <c r="C290" s="163"/>
      <c r="D290" s="518"/>
      <c r="E290" s="38"/>
      <c r="F290" s="38"/>
      <c r="G290" s="6"/>
    </row>
    <row r="291" spans="1:9" ht="96" customHeight="1">
      <c r="A291" s="558">
        <f>A289+1</f>
        <v>22</v>
      </c>
      <c r="B291" s="484" t="s">
        <v>202</v>
      </c>
      <c r="C291" s="163" t="s">
        <v>915</v>
      </c>
      <c r="D291" s="518" t="s">
        <v>21</v>
      </c>
      <c r="E291" s="38">
        <v>52</v>
      </c>
      <c r="F291" s="38">
        <v>0</v>
      </c>
      <c r="G291" s="6">
        <f t="shared" si="45"/>
        <v>0</v>
      </c>
    </row>
    <row r="292" spans="1:9">
      <c r="A292" s="535"/>
      <c r="B292" s="486"/>
      <c r="C292" s="547"/>
      <c r="D292" s="519"/>
      <c r="E292" s="45"/>
      <c r="F292" s="45"/>
      <c r="G292" s="46"/>
    </row>
    <row r="293" spans="1:9">
      <c r="A293" s="126" t="s">
        <v>126</v>
      </c>
      <c r="B293" s="471"/>
      <c r="C293" s="128"/>
      <c r="D293" s="498"/>
      <c r="E293" s="1"/>
      <c r="F293" s="1"/>
      <c r="G293" s="2">
        <f>SUM(G295:G300)</f>
        <v>0</v>
      </c>
    </row>
    <row r="294" spans="1:9">
      <c r="A294" s="487"/>
      <c r="B294" s="487"/>
      <c r="C294" s="173"/>
      <c r="D294" s="522"/>
      <c r="E294" s="174"/>
      <c r="F294" s="39"/>
      <c r="G294" s="4"/>
    </row>
    <row r="295" spans="1:9" ht="39.6">
      <c r="A295" s="558">
        <v>23</v>
      </c>
      <c r="B295" s="148" t="s">
        <v>127</v>
      </c>
      <c r="C295" s="149" t="s">
        <v>912</v>
      </c>
      <c r="D295" s="496" t="s">
        <v>9</v>
      </c>
      <c r="E295" s="18">
        <v>345</v>
      </c>
      <c r="F295" s="18">
        <v>0</v>
      </c>
      <c r="G295" s="6">
        <f t="shared" ref="G295" si="46">E295*F295</f>
        <v>0</v>
      </c>
      <c r="I295" s="85"/>
    </row>
    <row r="296" spans="1:9">
      <c r="A296" s="487"/>
      <c r="B296" s="487"/>
      <c r="C296" s="173"/>
      <c r="D296" s="522"/>
      <c r="E296" s="174"/>
      <c r="F296" s="39"/>
      <c r="G296" s="4"/>
    </row>
    <row r="297" spans="1:9" ht="26.4">
      <c r="A297" s="558">
        <f>A295+1</f>
        <v>24</v>
      </c>
      <c r="B297" s="148" t="s">
        <v>128</v>
      </c>
      <c r="C297" s="149" t="s">
        <v>129</v>
      </c>
      <c r="D297" s="496" t="s">
        <v>9</v>
      </c>
      <c r="E297" s="18">
        <v>340</v>
      </c>
      <c r="F297" s="18">
        <v>0</v>
      </c>
      <c r="G297" s="6">
        <f t="shared" ref="G297" si="47">E297*F297</f>
        <v>0</v>
      </c>
      <c r="I297" s="85"/>
    </row>
    <row r="298" spans="1:9">
      <c r="A298" s="148"/>
      <c r="B298" s="148"/>
      <c r="C298" s="149"/>
      <c r="D298" s="496"/>
      <c r="E298" s="18"/>
      <c r="F298" s="18"/>
      <c r="G298" s="6"/>
    </row>
    <row r="299" spans="1:9" ht="26.4">
      <c r="A299" s="558">
        <f>A297+1</f>
        <v>25</v>
      </c>
      <c r="B299" s="148" t="s">
        <v>130</v>
      </c>
      <c r="C299" s="149" t="s">
        <v>131</v>
      </c>
      <c r="D299" s="496" t="s">
        <v>9</v>
      </c>
      <c r="E299" s="18">
        <v>2</v>
      </c>
      <c r="F299" s="18">
        <v>0</v>
      </c>
      <c r="G299" s="6">
        <f t="shared" ref="G299" si="48">E299*F299</f>
        <v>0</v>
      </c>
    </row>
    <row r="300" spans="1:9">
      <c r="A300" s="148"/>
      <c r="B300" s="148"/>
      <c r="C300" s="149"/>
      <c r="D300" s="496"/>
      <c r="E300" s="18"/>
      <c r="F300" s="18"/>
      <c r="G300" s="6"/>
    </row>
    <row r="301" spans="1:9">
      <c r="A301" s="485"/>
      <c r="B301" s="485"/>
      <c r="C301" s="172"/>
      <c r="D301" s="519"/>
      <c r="E301" s="40"/>
      <c r="F301" s="40"/>
      <c r="G301" s="44"/>
    </row>
    <row r="302" spans="1:9">
      <c r="A302" s="536" t="s">
        <v>203</v>
      </c>
      <c r="B302" s="488"/>
      <c r="C302" s="175"/>
      <c r="D302" s="523"/>
      <c r="E302" s="578"/>
      <c r="F302" s="45"/>
      <c r="G302" s="26">
        <f>SUM(G304:G306)</f>
        <v>0</v>
      </c>
    </row>
    <row r="303" spans="1:9">
      <c r="A303" s="484"/>
      <c r="B303" s="484"/>
      <c r="C303" s="548"/>
      <c r="D303" s="518"/>
      <c r="E303" s="38"/>
      <c r="F303" s="38"/>
      <c r="G303" s="6"/>
    </row>
    <row r="304" spans="1:9" ht="39.6">
      <c r="A304" s="558">
        <v>30</v>
      </c>
      <c r="B304" s="484" t="s">
        <v>202</v>
      </c>
      <c r="C304" s="149" t="s">
        <v>917</v>
      </c>
      <c r="D304" s="518" t="s">
        <v>9</v>
      </c>
      <c r="E304" s="38">
        <v>2</v>
      </c>
      <c r="F304" s="38">
        <v>0</v>
      </c>
      <c r="G304" s="6">
        <f t="shared" ref="G304" si="49">E304*F304</f>
        <v>0</v>
      </c>
    </row>
    <row r="305" spans="1:7">
      <c r="A305" s="485"/>
      <c r="B305" s="485"/>
      <c r="C305" s="547"/>
      <c r="D305" s="519"/>
      <c r="E305" s="40"/>
      <c r="F305" s="40"/>
      <c r="G305" s="44"/>
    </row>
    <row r="306" spans="1:7" ht="39.6">
      <c r="A306" s="558">
        <f>A304+1</f>
        <v>31</v>
      </c>
      <c r="B306" s="484" t="s">
        <v>837</v>
      </c>
      <c r="C306" s="149" t="s">
        <v>907</v>
      </c>
      <c r="D306" s="518" t="s">
        <v>9</v>
      </c>
      <c r="E306" s="38">
        <v>2</v>
      </c>
      <c r="F306" s="38">
        <v>0</v>
      </c>
      <c r="G306" s="6">
        <f>E306*F306</f>
        <v>0</v>
      </c>
    </row>
    <row r="307" spans="1:7">
      <c r="A307" s="485"/>
      <c r="B307" s="485"/>
      <c r="C307" s="172"/>
      <c r="D307" s="519"/>
      <c r="E307" s="40"/>
      <c r="F307" s="40"/>
      <c r="G307" s="4"/>
    </row>
    <row r="308" spans="1:7">
      <c r="A308" s="537" t="s">
        <v>132</v>
      </c>
      <c r="B308" s="490"/>
      <c r="C308" s="176"/>
      <c r="D308" s="524"/>
      <c r="E308" s="177"/>
      <c r="F308" s="41"/>
      <c r="G308" s="2">
        <f>G310</f>
        <v>0</v>
      </c>
    </row>
    <row r="309" spans="1:7">
      <c r="A309" s="487"/>
      <c r="B309" s="487"/>
      <c r="C309" s="173"/>
      <c r="D309" s="522"/>
      <c r="E309" s="174"/>
      <c r="F309" s="39"/>
      <c r="G309" s="4"/>
    </row>
    <row r="310" spans="1:7">
      <c r="A310" s="537" t="s">
        <v>133</v>
      </c>
      <c r="B310" s="490"/>
      <c r="C310" s="176"/>
      <c r="D310" s="524"/>
      <c r="E310" s="177"/>
      <c r="F310" s="41"/>
      <c r="G310" s="2">
        <f>SUM(G312:G323)</f>
        <v>0</v>
      </c>
    </row>
    <row r="311" spans="1:7">
      <c r="A311" s="491"/>
      <c r="B311" s="491"/>
      <c r="C311" s="178"/>
      <c r="D311" s="525"/>
      <c r="E311" s="179"/>
      <c r="F311" s="42"/>
      <c r="G311" s="9"/>
    </row>
    <row r="312" spans="1:7">
      <c r="A312" s="489" t="s">
        <v>2</v>
      </c>
      <c r="B312" s="484" t="s">
        <v>134</v>
      </c>
      <c r="C312" s="164" t="s">
        <v>135</v>
      </c>
      <c r="D312" s="515" t="s">
        <v>136</v>
      </c>
      <c r="E312" s="18">
        <v>160</v>
      </c>
      <c r="F312" s="18">
        <v>0</v>
      </c>
      <c r="G312" s="6">
        <f t="shared" si="43"/>
        <v>0</v>
      </c>
    </row>
    <row r="313" spans="1:7">
      <c r="A313" s="489"/>
      <c r="B313" s="489"/>
      <c r="C313" s="164"/>
      <c r="D313" s="515"/>
      <c r="E313" s="18"/>
      <c r="F313" s="18"/>
      <c r="G313" s="6"/>
    </row>
    <row r="314" spans="1:7">
      <c r="A314" s="489" t="s">
        <v>6</v>
      </c>
      <c r="B314" s="484" t="s">
        <v>137</v>
      </c>
      <c r="C314" s="164" t="s">
        <v>138</v>
      </c>
      <c r="D314" s="515" t="s">
        <v>136</v>
      </c>
      <c r="E314" s="18">
        <v>170</v>
      </c>
      <c r="F314" s="18">
        <v>0</v>
      </c>
      <c r="G314" s="6">
        <f t="shared" ref="G314" si="50">E314*F314</f>
        <v>0</v>
      </c>
    </row>
    <row r="315" spans="1:7">
      <c r="A315" s="489"/>
      <c r="B315" s="489"/>
      <c r="C315" s="164"/>
      <c r="D315" s="515"/>
      <c r="E315" s="18"/>
      <c r="F315" s="165"/>
      <c r="G315" s="6"/>
    </row>
    <row r="316" spans="1:7" ht="79.2">
      <c r="A316" s="560">
        <v>3</v>
      </c>
      <c r="B316" s="484" t="s">
        <v>921</v>
      </c>
      <c r="C316" s="164" t="s">
        <v>922</v>
      </c>
      <c r="D316" s="515" t="s">
        <v>9</v>
      </c>
      <c r="E316" s="43">
        <v>11</v>
      </c>
      <c r="F316" s="166">
        <v>0</v>
      </c>
      <c r="G316" s="6">
        <f>E316*F316</f>
        <v>0</v>
      </c>
    </row>
    <row r="317" spans="1:7">
      <c r="A317" s="489"/>
      <c r="B317" s="559"/>
      <c r="C317" s="164"/>
      <c r="D317" s="515"/>
      <c r="E317" s="18"/>
      <c r="F317" s="165"/>
      <c r="G317" s="6"/>
    </row>
    <row r="318" spans="1:7" ht="39.6">
      <c r="A318" s="560">
        <f>A316+1</f>
        <v>4</v>
      </c>
      <c r="B318" s="484" t="s">
        <v>920</v>
      </c>
      <c r="C318" s="164" t="s">
        <v>972</v>
      </c>
      <c r="D318" s="515" t="s">
        <v>713</v>
      </c>
      <c r="E318" s="43">
        <v>1</v>
      </c>
      <c r="F318" s="166">
        <v>0</v>
      </c>
      <c r="G318" s="6">
        <f t="shared" ref="G318" si="51">E318*F318</f>
        <v>0</v>
      </c>
    </row>
    <row r="319" spans="1:7">
      <c r="A319" s="489"/>
      <c r="B319" s="484"/>
      <c r="C319" s="164"/>
      <c r="D319" s="515"/>
      <c r="E319" s="43"/>
      <c r="F319" s="166"/>
      <c r="G319" s="6"/>
    </row>
    <row r="320" spans="1:7" ht="66">
      <c r="A320" s="560">
        <f>A318+1</f>
        <v>5</v>
      </c>
      <c r="B320" s="484" t="s">
        <v>139</v>
      </c>
      <c r="C320" s="164" t="s">
        <v>933</v>
      </c>
      <c r="D320" s="515" t="s">
        <v>713</v>
      </c>
      <c r="E320" s="43">
        <v>1</v>
      </c>
      <c r="F320" s="166">
        <v>0</v>
      </c>
      <c r="G320" s="6">
        <f t="shared" ref="G320" si="52">E320*F320</f>
        <v>0</v>
      </c>
    </row>
    <row r="321" spans="1:7">
      <c r="A321" s="489"/>
      <c r="B321" s="484"/>
      <c r="C321" s="164"/>
      <c r="D321" s="515"/>
      <c r="E321" s="43"/>
      <c r="F321" s="166"/>
      <c r="G321" s="6"/>
    </row>
    <row r="322" spans="1:7" ht="52.8">
      <c r="A322" s="560">
        <v>6</v>
      </c>
      <c r="B322" s="484" t="s">
        <v>919</v>
      </c>
      <c r="C322" s="164" t="s">
        <v>918</v>
      </c>
      <c r="D322" s="515" t="s">
        <v>713</v>
      </c>
      <c r="E322" s="43">
        <v>1</v>
      </c>
      <c r="F322" s="166">
        <v>0</v>
      </c>
      <c r="G322" s="6">
        <f>E322*F322</f>
        <v>0</v>
      </c>
    </row>
    <row r="323" spans="1:7">
      <c r="A323" s="489"/>
      <c r="B323" s="484"/>
      <c r="C323" s="164"/>
      <c r="D323" s="515"/>
      <c r="E323" s="43"/>
      <c r="F323" s="166"/>
      <c r="G323" s="6"/>
    </row>
    <row r="324" spans="1:7">
      <c r="A324" s="492"/>
      <c r="B324" s="492"/>
      <c r="D324" s="65"/>
      <c r="E324" s="583"/>
      <c r="F324" s="415" t="s">
        <v>874</v>
      </c>
      <c r="G324" s="416">
        <f>G1+G55+G103+G153+G249+G308+G239</f>
        <v>17500</v>
      </c>
    </row>
    <row r="325" spans="1:7" ht="3.75" customHeight="1"/>
    <row r="326" spans="1:7" hidden="1"/>
    <row r="327" spans="1:7" hidden="1">
      <c r="C327" s="86">
        <v>1</v>
      </c>
      <c r="D327" s="602" t="s">
        <v>363</v>
      </c>
      <c r="E327" s="602"/>
      <c r="F327" s="603">
        <f>G1</f>
        <v>17500</v>
      </c>
      <c r="G327" s="604"/>
    </row>
    <row r="328" spans="1:7" hidden="1">
      <c r="C328" s="86">
        <v>2</v>
      </c>
      <c r="D328" s="602" t="s">
        <v>414</v>
      </c>
      <c r="E328" s="602"/>
      <c r="F328" s="603">
        <f>G55</f>
        <v>0</v>
      </c>
      <c r="G328" s="604"/>
    </row>
    <row r="329" spans="1:7" hidden="1">
      <c r="C329" s="86">
        <v>3</v>
      </c>
      <c r="D329" s="605" t="s">
        <v>365</v>
      </c>
      <c r="E329" s="605"/>
      <c r="F329" s="606">
        <f>G103</f>
        <v>0</v>
      </c>
      <c r="G329" s="607"/>
    </row>
    <row r="330" spans="1:7" hidden="1">
      <c r="C330" s="86">
        <v>4</v>
      </c>
      <c r="D330" s="608" t="s">
        <v>591</v>
      </c>
      <c r="E330" s="609"/>
      <c r="F330" s="610">
        <f>G153</f>
        <v>0</v>
      </c>
      <c r="G330" s="611"/>
    </row>
    <row r="331" spans="1:7" hidden="1">
      <c r="C331" s="86">
        <v>6</v>
      </c>
      <c r="D331" s="612" t="s">
        <v>367</v>
      </c>
      <c r="E331" s="612"/>
      <c r="F331" s="613">
        <f>G249</f>
        <v>0</v>
      </c>
      <c r="G331" s="614"/>
    </row>
    <row r="332" spans="1:7" hidden="1">
      <c r="C332" s="89">
        <v>7</v>
      </c>
      <c r="D332" s="615" t="s">
        <v>842</v>
      </c>
      <c r="E332" s="616"/>
      <c r="F332" s="617">
        <f>G239</f>
        <v>0</v>
      </c>
      <c r="G332" s="618"/>
    </row>
    <row r="333" spans="1:7" ht="15" hidden="1" thickBot="1">
      <c r="C333" s="87">
        <v>8</v>
      </c>
      <c r="D333" s="619" t="s">
        <v>368</v>
      </c>
      <c r="E333" s="619"/>
      <c r="F333" s="620">
        <f>G310</f>
        <v>0</v>
      </c>
      <c r="G333" s="621"/>
    </row>
    <row r="334" spans="1:7" hidden="1">
      <c r="C334" s="88"/>
      <c r="D334" s="612" t="s">
        <v>839</v>
      </c>
      <c r="E334" s="612"/>
      <c r="F334" s="613">
        <f>SUM(F327:G333)</f>
        <v>17500</v>
      </c>
      <c r="G334" s="614"/>
    </row>
    <row r="335" spans="1:7" ht="15" hidden="1" thickBot="1">
      <c r="C335" s="87"/>
      <c r="D335" s="619" t="s">
        <v>840</v>
      </c>
      <c r="E335" s="619"/>
      <c r="F335" s="620">
        <f>F334*0.22</f>
        <v>3850</v>
      </c>
      <c r="G335" s="621"/>
    </row>
    <row r="336" spans="1:7" hidden="1">
      <c r="C336" s="88"/>
      <c r="D336" s="612" t="s">
        <v>841</v>
      </c>
      <c r="E336" s="612"/>
      <c r="F336" s="613">
        <f>F334+F335</f>
        <v>21350</v>
      </c>
      <c r="G336" s="614"/>
    </row>
  </sheetData>
  <mergeCells count="20">
    <mergeCell ref="D330:E330"/>
    <mergeCell ref="F330:G330"/>
    <mergeCell ref="D331:E331"/>
    <mergeCell ref="F331:G331"/>
    <mergeCell ref="D336:E336"/>
    <mergeCell ref="F336:G336"/>
    <mergeCell ref="D332:E332"/>
    <mergeCell ref="F332:G332"/>
    <mergeCell ref="D333:E333"/>
    <mergeCell ref="F333:G333"/>
    <mergeCell ref="D334:E334"/>
    <mergeCell ref="F334:G334"/>
    <mergeCell ref="D335:E335"/>
    <mergeCell ref="F335:G335"/>
    <mergeCell ref="D327:E327"/>
    <mergeCell ref="F327:G327"/>
    <mergeCell ref="D328:E328"/>
    <mergeCell ref="F328:G328"/>
    <mergeCell ref="D329:E329"/>
    <mergeCell ref="F329:G329"/>
  </mergeCells>
  <phoneticPr fontId="61" type="noConversion"/>
  <pageMargins left="0.7" right="0.7" top="0.75" bottom="0.75" header="0.3" footer="0.3"/>
  <pageSetup paperSize="9" scale="89" orientation="portrait" r:id="rId1"/>
  <rowBreaks count="1" manualBreakCount="1">
    <brk id="304" max="6" man="1"/>
  </rowBreaks>
  <ignoredErrors>
    <ignoredError sqref="A137 A139 A143 A145 A149 A151 A157 A161 A163 A167 A169 A243 A245 A247 A253 A255 A312 A314 A9 A11 A13 A17 A19 A21 A23 A25 A27 A29 A31 A33 A35 A37 A39 A41 A43 A47 A59 A107 A109 A111 A113 A115 A117 A121 A123 A125 A127 A131 A1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1"/>
  <sheetViews>
    <sheetView view="pageBreakPreview" topLeftCell="A34" zoomScale="85" zoomScaleNormal="100" zoomScaleSheetLayoutView="85" workbookViewId="0">
      <selection activeCell="C44" sqref="C44"/>
    </sheetView>
  </sheetViews>
  <sheetFormatPr defaultRowHeight="14.4"/>
  <cols>
    <col min="1" max="1" width="11.33203125" customWidth="1"/>
    <col min="2" max="2" width="9.88671875" customWidth="1"/>
    <col min="3" max="3" width="47.6640625" customWidth="1"/>
    <col min="4" max="5" width="16.88671875" customWidth="1"/>
    <col min="6" max="6" width="18.33203125" customWidth="1"/>
    <col min="7" max="7" width="14.88671875" bestFit="1" customWidth="1"/>
    <col min="11" max="11" width="23.109375" customWidth="1"/>
  </cols>
  <sheetData>
    <row r="1" spans="1:11" ht="17.399999999999999">
      <c r="A1" s="181" t="s">
        <v>204</v>
      </c>
      <c r="B1" s="180"/>
      <c r="C1" s="182"/>
      <c r="D1" s="180"/>
      <c r="E1" s="52"/>
      <c r="F1" s="183"/>
      <c r="G1" s="52"/>
      <c r="H1" s="39"/>
      <c r="I1" s="39"/>
      <c r="J1" s="39"/>
      <c r="K1" s="39"/>
    </row>
    <row r="2" spans="1:11">
      <c r="A2" s="185" t="s">
        <v>205</v>
      </c>
      <c r="B2" s="186" t="s">
        <v>206</v>
      </c>
      <c r="C2" s="184"/>
      <c r="D2" s="184"/>
      <c r="E2" s="52"/>
      <c r="F2" s="184"/>
      <c r="G2" s="52"/>
      <c r="H2" s="39"/>
      <c r="I2" s="39"/>
      <c r="J2" s="39"/>
      <c r="K2" s="39"/>
    </row>
    <row r="3" spans="1:11">
      <c r="A3" s="185" t="s">
        <v>207</v>
      </c>
      <c r="B3" s="186"/>
      <c r="C3" s="184"/>
      <c r="D3" s="184"/>
      <c r="E3" s="52"/>
      <c r="F3" s="184"/>
      <c r="G3" s="52"/>
      <c r="H3" s="39"/>
      <c r="I3" s="39"/>
      <c r="J3" s="39"/>
      <c r="K3" s="39"/>
    </row>
    <row r="4" spans="1:11">
      <c r="A4" s="185" t="s">
        <v>208</v>
      </c>
      <c r="B4" s="186" t="s">
        <v>209</v>
      </c>
      <c r="C4" s="184"/>
      <c r="D4" s="184"/>
      <c r="E4" s="52"/>
      <c r="F4" s="184"/>
      <c r="G4" s="52"/>
      <c r="H4" s="39"/>
      <c r="I4" s="39"/>
      <c r="J4" s="39"/>
      <c r="K4" s="39"/>
    </row>
    <row r="5" spans="1:11" ht="15.6">
      <c r="A5" s="185" t="s">
        <v>210</v>
      </c>
      <c r="B5" s="186" t="s">
        <v>211</v>
      </c>
      <c r="C5" s="622" t="s">
        <v>212</v>
      </c>
      <c r="D5" s="622"/>
      <c r="E5" s="622"/>
      <c r="F5" s="622"/>
      <c r="G5" s="622"/>
      <c r="H5" s="39"/>
      <c r="I5" s="39"/>
      <c r="J5" s="39"/>
      <c r="K5" s="39"/>
    </row>
    <row r="6" spans="1:11" ht="17.399999999999999">
      <c r="A6" s="187"/>
      <c r="B6" s="187"/>
      <c r="C6" s="188"/>
      <c r="D6" s="187"/>
      <c r="E6" s="54"/>
      <c r="F6" s="189"/>
      <c r="G6" s="54"/>
      <c r="H6" s="39"/>
      <c r="I6" s="39"/>
      <c r="J6" s="39"/>
      <c r="K6" s="39"/>
    </row>
    <row r="7" spans="1:11" ht="15.6" thickBot="1">
      <c r="A7" s="418" t="s">
        <v>213</v>
      </c>
      <c r="B7" s="418" t="s">
        <v>214</v>
      </c>
      <c r="C7" s="418" t="s">
        <v>215</v>
      </c>
      <c r="D7" s="418" t="s">
        <v>216</v>
      </c>
      <c r="E7" s="418" t="s">
        <v>217</v>
      </c>
      <c r="F7" s="419" t="s">
        <v>218</v>
      </c>
      <c r="G7" s="418" t="s">
        <v>219</v>
      </c>
      <c r="H7" s="39"/>
      <c r="I7" s="39"/>
      <c r="J7" s="39"/>
      <c r="K7" s="39"/>
    </row>
    <row r="8" spans="1:11" ht="15">
      <c r="A8" s="190"/>
      <c r="B8" s="190"/>
      <c r="C8" s="191"/>
      <c r="D8" s="190"/>
      <c r="E8" s="55"/>
      <c r="F8" s="192"/>
      <c r="G8" s="55"/>
      <c r="H8" s="39"/>
      <c r="I8" s="39"/>
      <c r="J8" s="39"/>
      <c r="K8" s="39"/>
    </row>
    <row r="9" spans="1:11">
      <c r="A9" s="180"/>
      <c r="B9" s="180"/>
      <c r="C9" s="193" t="s">
        <v>220</v>
      </c>
      <c r="D9" s="180"/>
      <c r="E9" s="52"/>
      <c r="F9" s="194"/>
      <c r="G9" s="195"/>
      <c r="H9" s="39"/>
      <c r="I9" s="39"/>
      <c r="J9" s="39"/>
      <c r="K9" s="39"/>
    </row>
    <row r="10" spans="1:11" ht="28.8">
      <c r="A10" s="180"/>
      <c r="B10" s="414"/>
      <c r="C10" s="182" t="s">
        <v>222</v>
      </c>
      <c r="D10" s="180"/>
      <c r="E10" s="52"/>
      <c r="F10" s="183"/>
      <c r="G10" s="52"/>
      <c r="H10" s="39"/>
      <c r="I10" s="39"/>
      <c r="J10" s="39"/>
      <c r="K10" s="39"/>
    </row>
    <row r="11" spans="1:11" ht="28.8">
      <c r="A11" s="180"/>
      <c r="B11" s="414"/>
      <c r="C11" s="182" t="s">
        <v>224</v>
      </c>
      <c r="D11" s="180"/>
      <c r="E11" s="52"/>
      <c r="F11" s="183"/>
      <c r="G11" s="52"/>
      <c r="H11" s="39"/>
      <c r="I11" s="39"/>
      <c r="J11" s="39"/>
      <c r="K11" s="39"/>
    </row>
    <row r="12" spans="1:11">
      <c r="A12" s="180"/>
      <c r="B12" s="414"/>
      <c r="C12" s="182"/>
      <c r="D12" s="180"/>
      <c r="E12" s="52"/>
      <c r="F12" s="183"/>
      <c r="G12" s="52"/>
      <c r="H12" s="39"/>
      <c r="I12" s="39"/>
      <c r="J12" s="39"/>
      <c r="K12" s="39"/>
    </row>
    <row r="13" spans="1:11">
      <c r="A13" s="180"/>
      <c r="B13" s="414"/>
      <c r="C13" s="193" t="s">
        <v>225</v>
      </c>
      <c r="D13" s="180"/>
      <c r="E13" s="584"/>
      <c r="F13" s="196" t="s">
        <v>226</v>
      </c>
      <c r="G13" s="197">
        <f>+SUM(G14:G27)</f>
        <v>0</v>
      </c>
      <c r="H13" s="39"/>
      <c r="I13" s="39"/>
      <c r="J13" s="39"/>
      <c r="K13" s="39"/>
    </row>
    <row r="14" spans="1:11">
      <c r="A14" s="180"/>
      <c r="B14" s="414"/>
      <c r="C14" s="193"/>
      <c r="D14" s="180"/>
      <c r="E14" s="52"/>
      <c r="F14" s="196"/>
      <c r="G14" s="197"/>
      <c r="H14" s="39"/>
      <c r="I14" s="39"/>
      <c r="J14" s="39"/>
      <c r="K14" s="39"/>
    </row>
    <row r="15" spans="1:11">
      <c r="A15" s="180"/>
      <c r="B15" s="414"/>
      <c r="C15" s="193" t="s">
        <v>227</v>
      </c>
      <c r="D15" s="180"/>
      <c r="E15" s="52"/>
      <c r="F15" s="183"/>
      <c r="G15" s="52"/>
      <c r="H15" s="39"/>
      <c r="I15" s="39"/>
      <c r="J15" s="39"/>
      <c r="K15" s="39"/>
    </row>
    <row r="16" spans="1:11" ht="28.8">
      <c r="A16" s="180" t="s">
        <v>221</v>
      </c>
      <c r="B16" s="414" t="s">
        <v>228</v>
      </c>
      <c r="C16" s="182" t="s">
        <v>924</v>
      </c>
      <c r="D16" s="180" t="s">
        <v>229</v>
      </c>
      <c r="E16" s="52">
        <v>0.59</v>
      </c>
      <c r="F16" s="183">
        <v>0</v>
      </c>
      <c r="G16" s="52">
        <f>ROUND(E16*F16,2)</f>
        <v>0</v>
      </c>
      <c r="H16" s="39"/>
      <c r="I16" s="39"/>
      <c r="J16" s="39"/>
      <c r="K16" s="39"/>
    </row>
    <row r="17" spans="1:11" ht="28.8">
      <c r="A17" s="180" t="s">
        <v>223</v>
      </c>
      <c r="B17" s="414" t="s">
        <v>230</v>
      </c>
      <c r="C17" s="182" t="s">
        <v>923</v>
      </c>
      <c r="D17" s="180" t="s">
        <v>231</v>
      </c>
      <c r="E17" s="52">
        <v>30</v>
      </c>
      <c r="F17" s="198">
        <v>0</v>
      </c>
      <c r="G17" s="199">
        <f>ROUND(E17*F17,2)</f>
        <v>0</v>
      </c>
      <c r="H17" s="39"/>
      <c r="I17" s="39"/>
      <c r="J17" s="39"/>
      <c r="K17" s="39"/>
    </row>
    <row r="18" spans="1:11" ht="28.8">
      <c r="A18" s="180" t="s">
        <v>232</v>
      </c>
      <c r="B18" s="180" t="s">
        <v>233</v>
      </c>
      <c r="C18" s="182" t="s">
        <v>234</v>
      </c>
      <c r="D18" s="180" t="s">
        <v>231</v>
      </c>
      <c r="E18" s="52">
        <v>1</v>
      </c>
      <c r="F18" s="198">
        <v>0</v>
      </c>
      <c r="G18" s="199">
        <f>ROUND(E18*F18,2)</f>
        <v>0</v>
      </c>
      <c r="H18" s="39"/>
      <c r="I18" s="39"/>
      <c r="J18" s="39"/>
      <c r="K18" s="39"/>
    </row>
    <row r="19" spans="1:11">
      <c r="A19" s="180"/>
      <c r="B19" s="180"/>
      <c r="C19" s="182"/>
      <c r="D19" s="180"/>
      <c r="E19" s="52"/>
      <c r="F19" s="198"/>
      <c r="G19" s="199"/>
      <c r="H19" s="39"/>
      <c r="I19" s="39"/>
      <c r="J19" s="39"/>
      <c r="K19" s="39"/>
    </row>
    <row r="20" spans="1:11">
      <c r="A20" s="180"/>
      <c r="B20" s="180"/>
      <c r="C20" s="193" t="s">
        <v>235</v>
      </c>
      <c r="D20" s="180"/>
      <c r="E20" s="52"/>
      <c r="F20" s="198"/>
      <c r="G20" s="199"/>
      <c r="H20" s="39"/>
      <c r="I20" s="39"/>
      <c r="J20" s="39"/>
      <c r="K20" s="39"/>
    </row>
    <row r="21" spans="1:11">
      <c r="A21" s="180" t="s">
        <v>221</v>
      </c>
      <c r="B21" s="180" t="s">
        <v>236</v>
      </c>
      <c r="C21" s="182" t="s">
        <v>237</v>
      </c>
      <c r="D21" s="180" t="s">
        <v>238</v>
      </c>
      <c r="E21" s="52">
        <v>555</v>
      </c>
      <c r="F21" s="198">
        <v>0</v>
      </c>
      <c r="G21" s="199">
        <f>ROUND(E21*F21,2)</f>
        <v>0</v>
      </c>
      <c r="H21" s="39"/>
      <c r="I21" s="39"/>
      <c r="J21" s="39"/>
      <c r="K21" s="39"/>
    </row>
    <row r="22" spans="1:11" ht="39.6">
      <c r="A22" s="180"/>
      <c r="B22" s="180"/>
      <c r="C22" s="200" t="s">
        <v>239</v>
      </c>
      <c r="D22" s="180"/>
      <c r="E22" s="52"/>
      <c r="F22" s="198"/>
      <c r="G22" s="199"/>
      <c r="H22" s="39"/>
      <c r="I22" s="39"/>
      <c r="J22" s="39"/>
      <c r="K22" s="39"/>
    </row>
    <row r="23" spans="1:11" ht="28.8">
      <c r="A23" s="180" t="s">
        <v>223</v>
      </c>
      <c r="B23" s="180" t="s">
        <v>240</v>
      </c>
      <c r="C23" s="182" t="s">
        <v>241</v>
      </c>
      <c r="D23" s="180" t="s">
        <v>242</v>
      </c>
      <c r="E23" s="52">
        <v>2950</v>
      </c>
      <c r="F23" s="198">
        <v>0</v>
      </c>
      <c r="G23" s="199">
        <f>ROUND(E23*F23,2)</f>
        <v>0</v>
      </c>
      <c r="H23" s="39"/>
      <c r="I23" s="39"/>
      <c r="J23" s="39"/>
      <c r="K23" s="39"/>
    </row>
    <row r="24" spans="1:11">
      <c r="A24" s="180"/>
      <c r="B24" s="180"/>
      <c r="C24" s="182"/>
      <c r="D24" s="180"/>
      <c r="E24" s="52"/>
      <c r="F24" s="198"/>
      <c r="G24" s="199"/>
      <c r="H24" s="39"/>
      <c r="I24" s="39"/>
      <c r="J24" s="39"/>
      <c r="K24" s="39"/>
    </row>
    <row r="25" spans="1:11">
      <c r="A25" s="180"/>
      <c r="B25" s="180"/>
      <c r="C25" s="193" t="s">
        <v>243</v>
      </c>
      <c r="D25" s="180"/>
      <c r="E25" s="52"/>
      <c r="F25" s="198"/>
      <c r="G25" s="199"/>
      <c r="H25" s="39"/>
      <c r="I25" s="39"/>
      <c r="J25" s="39"/>
      <c r="K25" s="39"/>
    </row>
    <row r="26" spans="1:11" ht="19.2" customHeight="1">
      <c r="A26" s="180" t="s">
        <v>232</v>
      </c>
      <c r="B26" s="180" t="s">
        <v>244</v>
      </c>
      <c r="C26" s="182" t="s">
        <v>245</v>
      </c>
      <c r="D26" s="180" t="s">
        <v>242</v>
      </c>
      <c r="E26" s="52">
        <v>3152</v>
      </c>
      <c r="F26" s="198">
        <v>0</v>
      </c>
      <c r="G26" s="199">
        <f>ROUND(E26*F26,2)</f>
        <v>0</v>
      </c>
      <c r="H26" s="39"/>
      <c r="I26" s="39"/>
      <c r="J26" s="39"/>
      <c r="K26" s="39"/>
    </row>
    <row r="27" spans="1:11" ht="39.6">
      <c r="A27" s="180"/>
      <c r="B27" s="180"/>
      <c r="C27" s="200" t="s">
        <v>246</v>
      </c>
      <c r="D27" s="180"/>
      <c r="E27" s="52"/>
      <c r="F27" s="198"/>
      <c r="G27" s="199"/>
      <c r="H27" s="39"/>
      <c r="I27" s="39"/>
      <c r="J27" s="39"/>
      <c r="K27" s="39"/>
    </row>
    <row r="28" spans="1:11">
      <c r="A28" s="180"/>
      <c r="B28" s="180"/>
      <c r="C28" s="182"/>
      <c r="D28" s="180"/>
      <c r="E28" s="52"/>
      <c r="F28" s="198"/>
      <c r="G28" s="199"/>
      <c r="H28" s="39"/>
      <c r="I28" s="39"/>
      <c r="J28" s="39"/>
      <c r="K28" s="39"/>
    </row>
    <row r="29" spans="1:11">
      <c r="A29" s="180"/>
      <c r="B29" s="180"/>
      <c r="C29" s="193" t="s">
        <v>247</v>
      </c>
      <c r="D29" s="180"/>
      <c r="E29" s="52"/>
      <c r="F29" s="196" t="s">
        <v>248</v>
      </c>
      <c r="G29" s="197">
        <f>+SUM(G30:G56)</f>
        <v>0</v>
      </c>
      <c r="H29" s="39"/>
      <c r="I29" s="39"/>
      <c r="J29" s="39"/>
      <c r="K29" s="39"/>
    </row>
    <row r="30" spans="1:11">
      <c r="A30" s="180"/>
      <c r="B30" s="180"/>
      <c r="C30" s="193"/>
      <c r="D30" s="180"/>
      <c r="E30" s="584"/>
      <c r="F30" s="196"/>
      <c r="G30" s="197"/>
      <c r="H30" s="39"/>
      <c r="I30" s="39"/>
      <c r="J30" s="39"/>
      <c r="K30" s="39"/>
    </row>
    <row r="31" spans="1:11">
      <c r="A31" s="180"/>
      <c r="B31" s="180"/>
      <c r="C31" s="193" t="s">
        <v>249</v>
      </c>
      <c r="D31" s="180"/>
      <c r="E31" s="52"/>
      <c r="F31" s="198"/>
      <c r="G31" s="199"/>
      <c r="H31" s="39"/>
      <c r="I31" s="39"/>
      <c r="J31" s="39"/>
      <c r="K31" s="39"/>
    </row>
    <row r="32" spans="1:11" ht="28.8">
      <c r="A32" s="180" t="s">
        <v>221</v>
      </c>
      <c r="B32" s="180" t="s">
        <v>250</v>
      </c>
      <c r="C32" s="182" t="s">
        <v>251</v>
      </c>
      <c r="D32" s="180" t="s">
        <v>238</v>
      </c>
      <c r="E32" s="52">
        <v>1299</v>
      </c>
      <c r="F32" s="198">
        <v>0</v>
      </c>
      <c r="G32" s="199">
        <f>ROUND(E32*F32,2)</f>
        <v>0</v>
      </c>
      <c r="H32" s="39"/>
      <c r="I32" s="39"/>
      <c r="J32" s="39"/>
      <c r="K32" s="39"/>
    </row>
    <row r="33" spans="1:11" ht="43.2">
      <c r="A33" s="180" t="s">
        <v>223</v>
      </c>
      <c r="B33" s="180" t="s">
        <v>252</v>
      </c>
      <c r="C33" s="182" t="s">
        <v>253</v>
      </c>
      <c r="D33" s="180" t="s">
        <v>238</v>
      </c>
      <c r="E33" s="52">
        <v>7362</v>
      </c>
      <c r="F33" s="198">
        <v>0</v>
      </c>
      <c r="G33" s="199">
        <f>ROUND(E33*F33,2)</f>
        <v>0</v>
      </c>
      <c r="H33" s="39"/>
      <c r="I33" s="39"/>
      <c r="J33" s="39"/>
      <c r="K33" s="39"/>
    </row>
    <row r="34" spans="1:11" ht="28.8">
      <c r="A34" s="180" t="s">
        <v>232</v>
      </c>
      <c r="B34" s="180" t="s">
        <v>254</v>
      </c>
      <c r="C34" s="182" t="s">
        <v>255</v>
      </c>
      <c r="D34" s="180" t="s">
        <v>238</v>
      </c>
      <c r="E34" s="52">
        <v>456</v>
      </c>
      <c r="F34" s="183">
        <v>0</v>
      </c>
      <c r="G34" s="52">
        <f>ROUND(E34*F34,2)</f>
        <v>0</v>
      </c>
      <c r="H34" s="39"/>
      <c r="I34" s="39"/>
      <c r="J34" s="39"/>
      <c r="K34" s="39"/>
    </row>
    <row r="35" spans="1:11">
      <c r="A35" s="180"/>
      <c r="B35" s="180"/>
      <c r="C35" s="182"/>
      <c r="D35" s="180"/>
      <c r="E35" s="52"/>
      <c r="F35" s="183"/>
      <c r="G35" s="52"/>
      <c r="H35" s="39"/>
      <c r="I35" s="39"/>
      <c r="J35" s="39"/>
      <c r="K35" s="39"/>
    </row>
    <row r="36" spans="1:11">
      <c r="A36" s="180"/>
      <c r="B36" s="180"/>
      <c r="C36" s="193" t="s">
        <v>256</v>
      </c>
      <c r="D36" s="180"/>
      <c r="E36" s="52"/>
      <c r="F36" s="198"/>
      <c r="G36" s="199"/>
      <c r="H36" s="39"/>
      <c r="I36" s="39"/>
      <c r="J36" s="39"/>
      <c r="K36" s="39"/>
    </row>
    <row r="37" spans="1:11" ht="28.8">
      <c r="A37" s="180" t="s">
        <v>221</v>
      </c>
      <c r="B37" s="180" t="s">
        <v>257</v>
      </c>
      <c r="C37" s="182" t="s">
        <v>258</v>
      </c>
      <c r="D37" s="180" t="s">
        <v>242</v>
      </c>
      <c r="E37" s="52">
        <v>264</v>
      </c>
      <c r="F37" s="183">
        <v>0</v>
      </c>
      <c r="G37" s="52">
        <f>ROUND(E37*F37,2)</f>
        <v>0</v>
      </c>
      <c r="H37" s="39"/>
      <c r="I37" s="39"/>
      <c r="J37" s="39"/>
      <c r="K37" s="39"/>
    </row>
    <row r="38" spans="1:11" ht="26.4">
      <c r="A38" s="180"/>
      <c r="B38" s="180"/>
      <c r="C38" s="200" t="s">
        <v>259</v>
      </c>
      <c r="D38" s="180"/>
      <c r="E38" s="52"/>
      <c r="F38" s="183"/>
      <c r="G38" s="52"/>
      <c r="H38" s="39"/>
      <c r="I38" s="39"/>
      <c r="J38" s="39"/>
      <c r="K38" s="39"/>
    </row>
    <row r="39" spans="1:11" ht="28.8">
      <c r="A39" s="180" t="s">
        <v>223</v>
      </c>
      <c r="B39" s="180" t="s">
        <v>260</v>
      </c>
      <c r="C39" s="182" t="s">
        <v>953</v>
      </c>
      <c r="D39" s="180" t="s">
        <v>242</v>
      </c>
      <c r="E39" s="52">
        <v>1852</v>
      </c>
      <c r="F39" s="183">
        <v>0</v>
      </c>
      <c r="G39" s="52">
        <f>ROUND(E39*F39,2)</f>
        <v>0</v>
      </c>
      <c r="H39" s="39"/>
      <c r="I39" s="39"/>
      <c r="J39" s="39"/>
      <c r="K39" s="39"/>
    </row>
    <row r="40" spans="1:11" ht="26.4">
      <c r="A40" s="180"/>
      <c r="B40" s="180"/>
      <c r="C40" s="200" t="s">
        <v>261</v>
      </c>
      <c r="D40" s="180"/>
      <c r="E40" s="52"/>
      <c r="F40" s="183"/>
      <c r="G40" s="52"/>
      <c r="H40" s="39"/>
      <c r="I40" s="39"/>
      <c r="J40" s="39"/>
      <c r="K40" s="39"/>
    </row>
    <row r="41" spans="1:11">
      <c r="A41" s="180"/>
      <c r="B41" s="180"/>
      <c r="C41" s="182"/>
      <c r="D41" s="180"/>
      <c r="E41" s="52"/>
      <c r="F41" s="183"/>
      <c r="G41" s="52"/>
      <c r="H41" s="39"/>
      <c r="I41" s="39"/>
      <c r="J41" s="39"/>
      <c r="K41" s="39"/>
    </row>
    <row r="42" spans="1:11">
      <c r="A42" s="180"/>
      <c r="B42" s="180"/>
      <c r="C42" s="193" t="s">
        <v>262</v>
      </c>
      <c r="D42" s="180"/>
      <c r="E42" s="52"/>
      <c r="F42" s="183"/>
      <c r="G42" s="52"/>
      <c r="H42" s="39"/>
      <c r="I42" s="39"/>
      <c r="J42" s="39"/>
      <c r="K42" s="39"/>
    </row>
    <row r="43" spans="1:11">
      <c r="A43" s="180" t="s">
        <v>221</v>
      </c>
      <c r="B43" s="180" t="s">
        <v>263</v>
      </c>
      <c r="C43" s="182" t="s">
        <v>264</v>
      </c>
      <c r="D43" s="180" t="s">
        <v>238</v>
      </c>
      <c r="E43" s="52">
        <v>3482</v>
      </c>
      <c r="F43" s="183">
        <v>0</v>
      </c>
      <c r="G43" s="52">
        <f>ROUND(E43*F43,2)</f>
        <v>0</v>
      </c>
      <c r="H43" s="39"/>
      <c r="I43" s="39"/>
      <c r="J43" s="39"/>
      <c r="K43" s="39"/>
    </row>
    <row r="44" spans="1:11" ht="52.8">
      <c r="A44" s="180"/>
      <c r="B44" s="180"/>
      <c r="C44" s="200" t="s">
        <v>265</v>
      </c>
      <c r="D44" s="180"/>
      <c r="E44" s="52"/>
      <c r="F44" s="183"/>
      <c r="G44" s="52"/>
      <c r="H44" s="39"/>
      <c r="I44" s="39"/>
      <c r="J44" s="39"/>
      <c r="K44" s="39"/>
    </row>
    <row r="45" spans="1:11" ht="28.8">
      <c r="A45" s="180" t="s">
        <v>223</v>
      </c>
      <c r="B45" s="180" t="s">
        <v>266</v>
      </c>
      <c r="C45" s="182" t="s">
        <v>267</v>
      </c>
      <c r="D45" s="180" t="s">
        <v>238</v>
      </c>
      <c r="E45" s="52">
        <v>953</v>
      </c>
      <c r="F45" s="183">
        <v>0</v>
      </c>
      <c r="G45" s="52">
        <f>ROUND(E45*F45,2)</f>
        <v>0</v>
      </c>
      <c r="H45" s="39"/>
      <c r="I45" s="39"/>
      <c r="J45" s="39"/>
      <c r="K45" s="39"/>
    </row>
    <row r="46" spans="1:11" ht="39.6">
      <c r="A46" s="180"/>
      <c r="B46" s="180"/>
      <c r="C46" s="200" t="s">
        <v>268</v>
      </c>
      <c r="D46" s="180"/>
      <c r="E46" s="52"/>
      <c r="F46" s="183"/>
      <c r="G46" s="52"/>
      <c r="H46" s="39"/>
      <c r="I46" s="39"/>
      <c r="J46" s="39"/>
      <c r="K46" s="39"/>
    </row>
    <row r="47" spans="1:11" ht="28.8">
      <c r="A47" s="180" t="s">
        <v>232</v>
      </c>
      <c r="B47" s="180" t="s">
        <v>269</v>
      </c>
      <c r="C47" s="182" t="s">
        <v>270</v>
      </c>
      <c r="D47" s="180" t="s">
        <v>238</v>
      </c>
      <c r="E47" s="52">
        <v>391</v>
      </c>
      <c r="F47" s="183">
        <v>0</v>
      </c>
      <c r="G47" s="52">
        <f>ROUND(E47*F47,2)</f>
        <v>0</v>
      </c>
      <c r="H47" s="39"/>
      <c r="I47" s="39"/>
      <c r="J47" s="39"/>
      <c r="K47" s="39"/>
    </row>
    <row r="48" spans="1:11" ht="39.6">
      <c r="A48" s="180"/>
      <c r="B48" s="180"/>
      <c r="C48" s="200" t="s">
        <v>271</v>
      </c>
      <c r="D48" s="180"/>
      <c r="E48" s="52"/>
      <c r="F48" s="183"/>
      <c r="G48" s="52"/>
      <c r="H48" s="39"/>
      <c r="I48" s="39"/>
      <c r="J48" s="39"/>
      <c r="K48" s="39"/>
    </row>
    <row r="49" spans="1:11">
      <c r="A49" s="180"/>
      <c r="B49" s="180"/>
      <c r="C49" s="182"/>
      <c r="D49" s="180"/>
      <c r="E49" s="52"/>
      <c r="F49" s="183"/>
      <c r="G49" s="52"/>
      <c r="H49" s="39"/>
      <c r="I49" s="39"/>
      <c r="J49" s="39"/>
      <c r="K49" s="39"/>
    </row>
    <row r="50" spans="1:11">
      <c r="A50" s="180"/>
      <c r="B50" s="180"/>
      <c r="C50" s="193" t="s">
        <v>272</v>
      </c>
      <c r="D50" s="180"/>
      <c r="E50" s="52"/>
      <c r="F50" s="183"/>
      <c r="G50" s="52"/>
      <c r="H50" s="39"/>
      <c r="I50" s="39"/>
      <c r="J50" s="39"/>
      <c r="K50" s="39"/>
    </row>
    <row r="51" spans="1:11" ht="43.2">
      <c r="A51" s="180" t="s">
        <v>221</v>
      </c>
      <c r="B51" s="180" t="s">
        <v>273</v>
      </c>
      <c r="C51" s="182" t="s">
        <v>926</v>
      </c>
      <c r="D51" s="180" t="s">
        <v>238</v>
      </c>
      <c r="E51" s="52">
        <v>2655</v>
      </c>
      <c r="F51" s="183">
        <v>0</v>
      </c>
      <c r="G51" s="52">
        <f>ROUND(E51*F51,2)</f>
        <v>0</v>
      </c>
      <c r="H51" s="39"/>
      <c r="I51" s="39"/>
      <c r="J51" s="39"/>
      <c r="K51" s="39"/>
    </row>
    <row r="52" spans="1:11">
      <c r="A52" s="180"/>
      <c r="B52" s="180"/>
      <c r="C52" s="182"/>
      <c r="D52" s="180"/>
      <c r="E52" s="52"/>
      <c r="F52" s="183"/>
      <c r="G52" s="52"/>
      <c r="H52" s="39"/>
      <c r="I52" s="39"/>
      <c r="J52" s="39"/>
      <c r="K52" s="39"/>
    </row>
    <row r="53" spans="1:11" ht="26.4">
      <c r="A53" s="180"/>
      <c r="B53" s="180"/>
      <c r="C53" s="193" t="s">
        <v>274</v>
      </c>
      <c r="D53" s="180"/>
      <c r="E53" s="52"/>
      <c r="F53" s="183"/>
      <c r="G53" s="52"/>
      <c r="H53" s="39"/>
      <c r="I53" s="39"/>
      <c r="J53" s="39"/>
      <c r="K53" s="39"/>
    </row>
    <row r="54" spans="1:11" ht="57.6">
      <c r="A54" s="180" t="s">
        <v>221</v>
      </c>
      <c r="B54" s="180" t="s">
        <v>945</v>
      </c>
      <c r="C54" s="182" t="s">
        <v>960</v>
      </c>
      <c r="D54" s="180" t="s">
        <v>275</v>
      </c>
      <c r="E54" s="52">
        <v>4432</v>
      </c>
      <c r="F54" s="183">
        <v>0</v>
      </c>
      <c r="G54" s="52">
        <f>ROUND(E54*F54,2)</f>
        <v>0</v>
      </c>
      <c r="H54" s="39"/>
      <c r="I54" s="39"/>
      <c r="J54" s="39"/>
      <c r="K54" s="39"/>
    </row>
    <row r="55" spans="1:11">
      <c r="A55" s="180" t="s">
        <v>223</v>
      </c>
      <c r="B55" s="180" t="s">
        <v>276</v>
      </c>
      <c r="C55" s="182" t="s">
        <v>925</v>
      </c>
      <c r="D55" s="180" t="s">
        <v>238</v>
      </c>
      <c r="E55" s="52">
        <v>7977</v>
      </c>
      <c r="F55" s="183">
        <v>0</v>
      </c>
      <c r="G55" s="52">
        <f>ROUND(E55*F55,2)</f>
        <v>0</v>
      </c>
      <c r="H55" s="39"/>
      <c r="I55" s="39"/>
      <c r="J55" s="39"/>
      <c r="K55" s="39"/>
    </row>
    <row r="56" spans="1:11">
      <c r="A56" s="180"/>
      <c r="B56" s="180"/>
      <c r="C56" s="182"/>
      <c r="D56" s="180"/>
      <c r="E56" s="52"/>
      <c r="F56" s="183"/>
      <c r="G56" s="52"/>
      <c r="H56" s="39"/>
      <c r="I56" s="39"/>
      <c r="J56" s="39"/>
      <c r="K56" s="39"/>
    </row>
    <row r="57" spans="1:11">
      <c r="A57" s="180"/>
      <c r="B57" s="180"/>
      <c r="C57" s="193" t="s">
        <v>277</v>
      </c>
      <c r="D57" s="180"/>
      <c r="E57" s="52"/>
      <c r="F57" s="194" t="s">
        <v>278</v>
      </c>
      <c r="G57" s="195">
        <f>+SUM(G58:G63)</f>
        <v>0</v>
      </c>
      <c r="H57" s="39"/>
      <c r="I57" s="39"/>
      <c r="J57" s="39"/>
      <c r="K57" s="39"/>
    </row>
    <row r="58" spans="1:11">
      <c r="A58" s="180"/>
      <c r="B58" s="180"/>
      <c r="C58" s="193"/>
      <c r="D58" s="180"/>
      <c r="E58" s="584"/>
      <c r="F58" s="194"/>
      <c r="G58" s="195"/>
      <c r="H58" s="39"/>
      <c r="I58" s="39"/>
      <c r="J58" s="39"/>
      <c r="K58" s="39"/>
    </row>
    <row r="59" spans="1:11">
      <c r="A59" s="180"/>
      <c r="B59" s="180"/>
      <c r="C59" s="193" t="s">
        <v>279</v>
      </c>
      <c r="D59" s="180"/>
      <c r="E59" s="52"/>
      <c r="F59" s="183"/>
      <c r="G59" s="52"/>
      <c r="H59" s="39"/>
      <c r="I59" s="39"/>
      <c r="J59" s="39"/>
      <c r="K59" s="39"/>
    </row>
    <row r="60" spans="1:11" ht="28.8">
      <c r="A60" s="180" t="s">
        <v>221</v>
      </c>
      <c r="B60" s="180" t="s">
        <v>280</v>
      </c>
      <c r="C60" s="182" t="s">
        <v>281</v>
      </c>
      <c r="D60" s="180" t="s">
        <v>282</v>
      </c>
      <c r="E60" s="52">
        <v>590</v>
      </c>
      <c r="F60" s="183">
        <v>0</v>
      </c>
      <c r="G60" s="52">
        <f>ROUND(E60*F60,2)</f>
        <v>0</v>
      </c>
      <c r="H60" s="39"/>
      <c r="I60" s="39"/>
      <c r="J60" s="39"/>
      <c r="K60" s="39"/>
    </row>
    <row r="61" spans="1:11" ht="26.4">
      <c r="A61" s="180"/>
      <c r="B61" s="180"/>
      <c r="C61" s="200" t="s">
        <v>283</v>
      </c>
      <c r="D61" s="180"/>
      <c r="E61" s="52"/>
      <c r="F61" s="183"/>
      <c r="G61" s="52"/>
      <c r="H61" s="39"/>
      <c r="I61" s="39"/>
      <c r="J61" s="39"/>
      <c r="K61" s="39"/>
    </row>
    <row r="62" spans="1:11" ht="28.8">
      <c r="A62" s="180" t="s">
        <v>223</v>
      </c>
      <c r="B62" s="180" t="s">
        <v>284</v>
      </c>
      <c r="C62" s="182" t="s">
        <v>285</v>
      </c>
      <c r="D62" s="180" t="s">
        <v>282</v>
      </c>
      <c r="E62" s="52">
        <v>30</v>
      </c>
      <c r="F62" s="183">
        <v>0</v>
      </c>
      <c r="G62" s="52">
        <f>ROUND(E62*F62,2)</f>
        <v>0</v>
      </c>
      <c r="H62" s="39"/>
      <c r="I62" s="39"/>
      <c r="J62" s="39"/>
      <c r="K62" s="39"/>
    </row>
    <row r="63" spans="1:11">
      <c r="A63" s="180"/>
      <c r="B63" s="180"/>
      <c r="C63" s="182"/>
      <c r="D63" s="180"/>
      <c r="E63" s="52"/>
      <c r="F63" s="183"/>
      <c r="G63" s="52"/>
      <c r="H63" s="39"/>
      <c r="I63" s="39"/>
      <c r="J63" s="39"/>
      <c r="K63" s="39"/>
    </row>
    <row r="64" spans="1:11">
      <c r="A64" s="180"/>
      <c r="B64" s="180"/>
      <c r="C64" s="193" t="s">
        <v>286</v>
      </c>
      <c r="D64" s="180"/>
      <c r="E64" s="52"/>
      <c r="F64" s="194" t="s">
        <v>287</v>
      </c>
      <c r="G64" s="195">
        <f>+SUM(G65:G74)</f>
        <v>0</v>
      </c>
      <c r="H64" s="39"/>
      <c r="I64" s="39"/>
      <c r="J64" s="39"/>
      <c r="K64" s="39"/>
    </row>
    <row r="65" spans="1:11">
      <c r="A65" s="180"/>
      <c r="B65" s="180"/>
      <c r="C65" s="193"/>
      <c r="D65" s="180"/>
      <c r="E65" s="584"/>
      <c r="F65" s="194"/>
      <c r="G65" s="195"/>
      <c r="H65" s="39"/>
      <c r="I65" s="39"/>
      <c r="J65" s="39"/>
      <c r="K65" s="39"/>
    </row>
    <row r="66" spans="1:11">
      <c r="A66" s="180"/>
      <c r="B66" s="180"/>
      <c r="C66" s="193" t="s">
        <v>288</v>
      </c>
      <c r="D66" s="180"/>
      <c r="E66" s="52"/>
      <c r="F66" s="183"/>
      <c r="G66" s="52"/>
      <c r="H66" s="39"/>
      <c r="I66" s="39"/>
      <c r="J66" s="39"/>
      <c r="K66" s="39"/>
    </row>
    <row r="67" spans="1:11" ht="43.2">
      <c r="A67" s="180" t="s">
        <v>221</v>
      </c>
      <c r="B67" s="180" t="s">
        <v>289</v>
      </c>
      <c r="C67" s="182" t="s">
        <v>927</v>
      </c>
      <c r="D67" s="180" t="s">
        <v>282</v>
      </c>
      <c r="E67" s="52">
        <v>590</v>
      </c>
      <c r="F67" s="183">
        <v>0</v>
      </c>
      <c r="G67" s="52">
        <f>ROUND(E67*F67,2)</f>
        <v>0</v>
      </c>
      <c r="H67" s="39"/>
      <c r="I67" s="39"/>
      <c r="J67" s="39"/>
      <c r="K67" s="39"/>
    </row>
    <row r="68" spans="1:11" ht="28.8">
      <c r="A68" s="180" t="s">
        <v>223</v>
      </c>
      <c r="B68" s="180" t="s">
        <v>290</v>
      </c>
      <c r="C68" s="182" t="s">
        <v>291</v>
      </c>
      <c r="D68" s="180" t="s">
        <v>231</v>
      </c>
      <c r="E68" s="52">
        <v>391</v>
      </c>
      <c r="F68" s="183">
        <v>0</v>
      </c>
      <c r="G68" s="52">
        <f>ROUND(E68*F68,2)</f>
        <v>0</v>
      </c>
      <c r="H68" s="39"/>
      <c r="I68" s="39"/>
      <c r="J68" s="39"/>
      <c r="K68" s="39"/>
    </row>
    <row r="69" spans="1:11">
      <c r="A69" s="180"/>
      <c r="B69" s="180"/>
      <c r="C69" s="182"/>
      <c r="D69" s="180"/>
      <c r="E69" s="52"/>
      <c r="F69" s="183"/>
      <c r="G69" s="52"/>
      <c r="H69" s="39"/>
      <c r="I69" s="39"/>
      <c r="J69" s="39"/>
      <c r="K69" s="39"/>
    </row>
    <row r="70" spans="1:11">
      <c r="A70" s="180"/>
      <c r="B70" s="180"/>
      <c r="C70" s="193" t="s">
        <v>292</v>
      </c>
      <c r="D70" s="180"/>
      <c r="E70" s="52"/>
      <c r="F70" s="183"/>
      <c r="G70" s="52"/>
      <c r="H70" s="39"/>
      <c r="I70" s="39"/>
      <c r="J70" s="39"/>
      <c r="K70" s="39"/>
    </row>
    <row r="71" spans="1:11" ht="28.8">
      <c r="A71" s="180" t="s">
        <v>221</v>
      </c>
      <c r="B71" s="180" t="s">
        <v>293</v>
      </c>
      <c r="C71" s="182" t="s">
        <v>294</v>
      </c>
      <c r="D71" s="180" t="s">
        <v>231</v>
      </c>
      <c r="E71" s="52">
        <v>16</v>
      </c>
      <c r="F71" s="183">
        <v>0</v>
      </c>
      <c r="G71" s="52">
        <f>ROUND(E71*F71,2)</f>
        <v>0</v>
      </c>
      <c r="H71" s="39"/>
      <c r="I71" s="39"/>
      <c r="J71" s="39"/>
      <c r="K71" s="39"/>
    </row>
    <row r="72" spans="1:11" ht="43.2">
      <c r="A72" s="180" t="s">
        <v>223</v>
      </c>
      <c r="B72" s="180" t="s">
        <v>295</v>
      </c>
      <c r="C72" s="182" t="s">
        <v>296</v>
      </c>
      <c r="D72" s="180" t="s">
        <v>231</v>
      </c>
      <c r="E72" s="52">
        <v>16</v>
      </c>
      <c r="F72" s="183">
        <v>0</v>
      </c>
      <c r="G72" s="52">
        <f>ROUND(E72*F72,2)</f>
        <v>0</v>
      </c>
      <c r="H72" s="39"/>
      <c r="I72" s="39"/>
      <c r="J72" s="39"/>
      <c r="K72" s="39"/>
    </row>
    <row r="73" spans="1:11" ht="26.4">
      <c r="A73" s="180"/>
      <c r="B73" s="180"/>
      <c r="C73" s="200" t="s">
        <v>297</v>
      </c>
      <c r="D73" s="180"/>
      <c r="E73" s="52"/>
      <c r="F73" s="183"/>
      <c r="G73" s="52"/>
      <c r="H73" s="39"/>
      <c r="I73" s="39"/>
      <c r="J73" s="39"/>
      <c r="K73" s="39"/>
    </row>
    <row r="74" spans="1:11">
      <c r="A74" s="180"/>
      <c r="B74" s="180"/>
      <c r="C74" s="182"/>
      <c r="D74" s="180"/>
      <c r="E74" s="52"/>
      <c r="F74" s="183"/>
      <c r="G74" s="52"/>
      <c r="H74" s="39"/>
      <c r="I74" s="39"/>
      <c r="J74" s="39"/>
      <c r="K74" s="39"/>
    </row>
    <row r="75" spans="1:11">
      <c r="A75" s="180"/>
      <c r="B75" s="180"/>
      <c r="C75" s="193" t="s">
        <v>298</v>
      </c>
      <c r="D75" s="180"/>
      <c r="E75" s="52"/>
      <c r="F75" s="194" t="s">
        <v>299</v>
      </c>
      <c r="G75" s="195">
        <f>+SUM(G76:G112)</f>
        <v>0</v>
      </c>
      <c r="H75" s="39"/>
      <c r="I75" s="39"/>
      <c r="J75" s="39"/>
      <c r="K75" s="39"/>
    </row>
    <row r="76" spans="1:11">
      <c r="A76" s="180"/>
      <c r="B76" s="180"/>
      <c r="C76" s="193"/>
      <c r="D76" s="180"/>
      <c r="E76" s="584"/>
      <c r="F76" s="194"/>
      <c r="G76" s="195"/>
      <c r="H76" s="39"/>
      <c r="I76" s="39"/>
      <c r="J76" s="39"/>
      <c r="K76" s="39"/>
    </row>
    <row r="77" spans="1:11">
      <c r="A77" s="180"/>
      <c r="B77" s="180"/>
      <c r="C77" s="193" t="s">
        <v>300</v>
      </c>
      <c r="D77" s="180"/>
      <c r="E77" s="52"/>
      <c r="F77" s="183"/>
      <c r="G77" s="52"/>
      <c r="H77" s="39"/>
      <c r="I77" s="39"/>
      <c r="J77" s="39"/>
      <c r="K77" s="39"/>
    </row>
    <row r="78" spans="1:11">
      <c r="A78" s="180" t="s">
        <v>221</v>
      </c>
      <c r="B78" s="180" t="s">
        <v>301</v>
      </c>
      <c r="C78" s="182" t="s">
        <v>302</v>
      </c>
      <c r="D78" s="180" t="s">
        <v>242</v>
      </c>
      <c r="E78" s="52">
        <v>1463</v>
      </c>
      <c r="F78" s="183">
        <v>0</v>
      </c>
      <c r="G78" s="52">
        <f>ROUND(E78*F78,2)</f>
        <v>0</v>
      </c>
      <c r="H78" s="39"/>
      <c r="I78" s="39"/>
      <c r="J78" s="39"/>
      <c r="K78" s="39"/>
    </row>
    <row r="79" spans="1:11" ht="26.4">
      <c r="A79" s="180"/>
      <c r="B79" s="180"/>
      <c r="C79" s="200" t="s">
        <v>303</v>
      </c>
      <c r="D79" s="180"/>
      <c r="E79" s="52"/>
      <c r="F79" s="183"/>
      <c r="G79" s="52"/>
      <c r="H79" s="39"/>
      <c r="I79" s="39"/>
      <c r="J79" s="39"/>
      <c r="K79" s="39"/>
    </row>
    <row r="80" spans="1:11">
      <c r="A80" s="180"/>
      <c r="B80" s="180"/>
      <c r="C80" s="182"/>
      <c r="D80" s="180"/>
      <c r="E80" s="52"/>
      <c r="F80" s="183"/>
      <c r="G80" s="52"/>
      <c r="H80" s="39"/>
      <c r="I80" s="39"/>
      <c r="J80" s="39"/>
      <c r="K80" s="39"/>
    </row>
    <row r="81" spans="1:11">
      <c r="A81" s="180"/>
      <c r="B81" s="180"/>
      <c r="C81" s="193" t="s">
        <v>304</v>
      </c>
      <c r="D81" s="180"/>
      <c r="E81" s="52"/>
      <c r="F81" s="183"/>
      <c r="G81" s="52"/>
      <c r="H81" s="39"/>
      <c r="I81" s="39"/>
      <c r="J81" s="39"/>
      <c r="K81" s="39"/>
    </row>
    <row r="82" spans="1:11" ht="43.2">
      <c r="A82" s="180" t="s">
        <v>221</v>
      </c>
      <c r="B82" s="180" t="s">
        <v>305</v>
      </c>
      <c r="C82" s="182" t="s">
        <v>928</v>
      </c>
      <c r="D82" s="180" t="s">
        <v>306</v>
      </c>
      <c r="E82" s="52">
        <v>56318</v>
      </c>
      <c r="F82" s="183">
        <v>0</v>
      </c>
      <c r="G82" s="52">
        <f>ROUND(E82*F82,2)</f>
        <v>0</v>
      </c>
      <c r="H82" s="39"/>
      <c r="I82" s="39"/>
      <c r="J82" s="39"/>
      <c r="K82" s="39"/>
    </row>
    <row r="83" spans="1:11" ht="26.4">
      <c r="A83" s="180"/>
      <c r="B83" s="180"/>
      <c r="C83" s="200" t="s">
        <v>307</v>
      </c>
      <c r="D83" s="180"/>
      <c r="E83" s="52"/>
      <c r="F83" s="183"/>
      <c r="G83" s="52"/>
      <c r="H83" s="39"/>
      <c r="I83" s="39"/>
      <c r="J83" s="39"/>
      <c r="K83" s="39"/>
    </row>
    <row r="84" spans="1:11" ht="43.2">
      <c r="A84" s="180" t="s">
        <v>223</v>
      </c>
      <c r="B84" s="180" t="s">
        <v>308</v>
      </c>
      <c r="C84" s="182" t="s">
        <v>929</v>
      </c>
      <c r="D84" s="180" t="s">
        <v>306</v>
      </c>
      <c r="E84" s="52">
        <v>583</v>
      </c>
      <c r="F84" s="183">
        <v>0</v>
      </c>
      <c r="G84" s="52">
        <f>ROUND(E84*F84,2)</f>
        <v>0</v>
      </c>
      <c r="H84" s="39"/>
      <c r="I84" s="39"/>
      <c r="J84" s="39"/>
      <c r="K84" s="39"/>
    </row>
    <row r="85" spans="1:11" ht="26.4">
      <c r="A85" s="180"/>
      <c r="B85" s="180"/>
      <c r="C85" s="200" t="s">
        <v>309</v>
      </c>
      <c r="D85" s="180"/>
      <c r="E85" s="52"/>
      <c r="F85" s="183"/>
      <c r="G85" s="52"/>
      <c r="H85" s="39"/>
      <c r="I85" s="39"/>
      <c r="J85" s="39"/>
      <c r="K85" s="39"/>
    </row>
    <row r="86" spans="1:11">
      <c r="A86" s="180"/>
      <c r="B86" s="180"/>
      <c r="C86" s="182"/>
      <c r="D86" s="180"/>
      <c r="E86" s="52"/>
      <c r="F86" s="183"/>
      <c r="G86" s="52"/>
      <c r="H86" s="39"/>
      <c r="I86" s="39"/>
      <c r="J86" s="39"/>
      <c r="K86" s="39"/>
    </row>
    <row r="87" spans="1:11">
      <c r="A87" s="180"/>
      <c r="B87" s="180"/>
      <c r="C87" s="193" t="s">
        <v>310</v>
      </c>
      <c r="D87" s="180"/>
      <c r="E87" s="52"/>
      <c r="F87" s="183"/>
      <c r="G87" s="52"/>
      <c r="H87" s="39"/>
      <c r="I87" s="39"/>
      <c r="J87" s="39"/>
      <c r="K87" s="39"/>
    </row>
    <row r="88" spans="1:11" ht="28.8">
      <c r="A88" s="180" t="s">
        <v>221</v>
      </c>
      <c r="B88" s="180" t="s">
        <v>311</v>
      </c>
      <c r="C88" s="182" t="s">
        <v>312</v>
      </c>
      <c r="D88" s="180" t="s">
        <v>238</v>
      </c>
      <c r="E88" s="52">
        <v>381</v>
      </c>
      <c r="F88" s="183">
        <v>0</v>
      </c>
      <c r="G88" s="52">
        <f>ROUND(E88*F88,2)</f>
        <v>0</v>
      </c>
      <c r="H88" s="39"/>
      <c r="I88" s="39"/>
      <c r="J88" s="39"/>
      <c r="K88" s="39"/>
    </row>
    <row r="89" spans="1:11" ht="39.6">
      <c r="A89" s="180"/>
      <c r="B89" s="180"/>
      <c r="C89" s="200" t="s">
        <v>313</v>
      </c>
      <c r="D89" s="180"/>
      <c r="E89" s="52"/>
      <c r="F89" s="183"/>
      <c r="G89" s="52"/>
      <c r="H89" s="39"/>
      <c r="I89" s="39"/>
      <c r="J89" s="39"/>
      <c r="K89" s="39"/>
    </row>
    <row r="90" spans="1:11" ht="28.8">
      <c r="A90" s="180" t="s">
        <v>223</v>
      </c>
      <c r="B90" s="180" t="s">
        <v>314</v>
      </c>
      <c r="C90" s="182" t="s">
        <v>315</v>
      </c>
      <c r="D90" s="180" t="s">
        <v>238</v>
      </c>
      <c r="E90" s="52">
        <v>54</v>
      </c>
      <c r="F90" s="183">
        <v>0</v>
      </c>
      <c r="G90" s="52">
        <f>ROUND(E90*F90,2)</f>
        <v>0</v>
      </c>
      <c r="H90" s="39"/>
      <c r="I90" s="39"/>
      <c r="J90" s="39"/>
      <c r="K90" s="39"/>
    </row>
    <row r="91" spans="1:11" ht="39.6">
      <c r="A91" s="180"/>
      <c r="B91" s="180"/>
      <c r="C91" s="200" t="s">
        <v>316</v>
      </c>
      <c r="D91" s="180"/>
      <c r="E91" s="52"/>
      <c r="F91" s="183"/>
      <c r="G91" s="52"/>
      <c r="H91" s="39"/>
      <c r="I91" s="39"/>
      <c r="J91" s="39"/>
      <c r="K91" s="39"/>
    </row>
    <row r="92" spans="1:11" ht="28.8">
      <c r="A92" s="180" t="s">
        <v>232</v>
      </c>
      <c r="B92" s="180" t="s">
        <v>317</v>
      </c>
      <c r="C92" s="182" t="s">
        <v>318</v>
      </c>
      <c r="D92" s="180" t="s">
        <v>238</v>
      </c>
      <c r="E92" s="52">
        <v>487</v>
      </c>
      <c r="F92" s="183">
        <v>0</v>
      </c>
      <c r="G92" s="52">
        <f>ROUND(E92*F92,2)</f>
        <v>0</v>
      </c>
      <c r="H92" s="39"/>
      <c r="I92" s="39"/>
      <c r="J92" s="39"/>
      <c r="K92" s="39"/>
    </row>
    <row r="93" spans="1:11" ht="39.6">
      <c r="A93" s="180"/>
      <c r="B93" s="180"/>
      <c r="C93" s="200" t="s">
        <v>319</v>
      </c>
      <c r="D93" s="180"/>
      <c r="E93" s="52"/>
      <c r="F93" s="183"/>
      <c r="G93" s="52"/>
      <c r="H93" s="39"/>
      <c r="I93" s="39"/>
      <c r="J93" s="39"/>
      <c r="K93" s="39"/>
    </row>
    <row r="94" spans="1:11">
      <c r="A94" s="180"/>
      <c r="B94" s="180"/>
      <c r="C94" s="182"/>
      <c r="D94" s="180"/>
      <c r="E94" s="52"/>
      <c r="F94" s="183"/>
      <c r="G94" s="52"/>
      <c r="H94" s="39"/>
      <c r="I94" s="39"/>
      <c r="J94" s="39"/>
      <c r="K94" s="39"/>
    </row>
    <row r="95" spans="1:11">
      <c r="A95" s="180"/>
      <c r="B95" s="180"/>
      <c r="C95" s="193" t="s">
        <v>320</v>
      </c>
      <c r="D95" s="180"/>
      <c r="E95" s="52"/>
      <c r="F95" s="183"/>
      <c r="G95" s="52"/>
      <c r="H95" s="39"/>
      <c r="I95" s="39"/>
      <c r="J95" s="39"/>
      <c r="K95" s="39"/>
    </row>
    <row r="96" spans="1:11">
      <c r="A96" s="180" t="s">
        <v>221</v>
      </c>
      <c r="B96" s="180" t="s">
        <v>321</v>
      </c>
      <c r="C96" s="182" t="s">
        <v>322</v>
      </c>
      <c r="D96" s="180" t="s">
        <v>242</v>
      </c>
      <c r="E96" s="52">
        <v>225</v>
      </c>
      <c r="F96" s="183">
        <v>0</v>
      </c>
      <c r="G96" s="52">
        <f>ROUND(E96*F96,2)</f>
        <v>0</v>
      </c>
      <c r="H96" s="39"/>
      <c r="I96" s="39"/>
      <c r="J96" s="39"/>
      <c r="K96" s="39"/>
    </row>
    <row r="97" spans="1:11">
      <c r="A97" s="180"/>
      <c r="B97" s="180"/>
      <c r="C97" s="182"/>
      <c r="D97" s="180"/>
      <c r="E97" s="52"/>
      <c r="F97" s="183"/>
      <c r="G97" s="52"/>
      <c r="H97" s="39"/>
      <c r="I97" s="39"/>
      <c r="J97" s="39"/>
      <c r="K97" s="39"/>
    </row>
    <row r="98" spans="1:11">
      <c r="A98" s="180"/>
      <c r="B98" s="180"/>
      <c r="C98" s="193" t="s">
        <v>323</v>
      </c>
      <c r="D98" s="180"/>
      <c r="E98" s="52"/>
      <c r="F98" s="183"/>
      <c r="G98" s="52"/>
      <c r="H98" s="39"/>
      <c r="I98" s="39"/>
      <c r="J98" s="39"/>
      <c r="K98" s="39"/>
    </row>
    <row r="99" spans="1:11" ht="43.2">
      <c r="A99" s="180" t="s">
        <v>221</v>
      </c>
      <c r="B99" s="180" t="s">
        <v>324</v>
      </c>
      <c r="C99" s="182" t="s">
        <v>930</v>
      </c>
      <c r="D99" s="180" t="s">
        <v>282</v>
      </c>
      <c r="E99" s="52">
        <v>590</v>
      </c>
      <c r="F99" s="183">
        <v>0</v>
      </c>
      <c r="G99" s="52">
        <f>ROUND(E99*F99,2)</f>
        <v>0</v>
      </c>
      <c r="H99" s="39"/>
      <c r="I99" s="39"/>
      <c r="J99" s="39"/>
      <c r="K99" s="39"/>
    </row>
    <row r="100" spans="1:11">
      <c r="A100" s="180" t="s">
        <v>223</v>
      </c>
      <c r="B100" s="180" t="s">
        <v>325</v>
      </c>
      <c r="C100" s="182" t="s">
        <v>326</v>
      </c>
      <c r="D100" s="180" t="s">
        <v>282</v>
      </c>
      <c r="E100" s="52">
        <v>650</v>
      </c>
      <c r="F100" s="183">
        <v>0</v>
      </c>
      <c r="G100" s="52">
        <f>ROUND(E100*F100,2)</f>
        <v>0</v>
      </c>
      <c r="H100" s="39"/>
      <c r="I100" s="39"/>
      <c r="J100" s="39"/>
      <c r="K100" s="39"/>
    </row>
    <row r="101" spans="1:11" ht="26.4">
      <c r="A101" s="180"/>
      <c r="B101" s="180"/>
      <c r="C101" s="200" t="s">
        <v>327</v>
      </c>
      <c r="D101" s="180"/>
      <c r="E101" s="52"/>
      <c r="F101" s="183"/>
      <c r="G101" s="52"/>
      <c r="H101" s="39"/>
      <c r="I101" s="39"/>
      <c r="J101" s="39"/>
      <c r="K101" s="39"/>
    </row>
    <row r="102" spans="1:11" ht="28.8">
      <c r="A102" s="180" t="s">
        <v>232</v>
      </c>
      <c r="B102" s="180" t="s">
        <v>328</v>
      </c>
      <c r="C102" s="182" t="s">
        <v>931</v>
      </c>
      <c r="D102" s="180" t="s">
        <v>231</v>
      </c>
      <c r="E102" s="52">
        <v>34</v>
      </c>
      <c r="F102" s="183">
        <v>0</v>
      </c>
      <c r="G102" s="52">
        <f>ROUND(E102*F102,2)</f>
        <v>0</v>
      </c>
      <c r="H102" s="39"/>
      <c r="I102" s="39"/>
      <c r="J102" s="39"/>
      <c r="K102" s="39"/>
    </row>
    <row r="103" spans="1:11">
      <c r="A103" s="180"/>
      <c r="B103" s="180"/>
      <c r="C103" s="182"/>
      <c r="D103" s="180"/>
      <c r="E103" s="52"/>
      <c r="F103" s="183"/>
      <c r="G103" s="52"/>
      <c r="H103" s="39"/>
      <c r="I103" s="39"/>
      <c r="J103" s="39"/>
      <c r="K103" s="39"/>
    </row>
    <row r="104" spans="1:11">
      <c r="A104" s="180"/>
      <c r="B104" s="180"/>
      <c r="C104" s="193" t="s">
        <v>330</v>
      </c>
      <c r="D104" s="180"/>
      <c r="E104" s="52"/>
      <c r="F104" s="183"/>
      <c r="G104" s="52"/>
      <c r="H104" s="39"/>
      <c r="I104" s="39"/>
      <c r="J104" s="39"/>
      <c r="K104" s="39"/>
    </row>
    <row r="105" spans="1:11" ht="28.8">
      <c r="A105" s="180" t="s">
        <v>221</v>
      </c>
      <c r="B105" s="180" t="s">
        <v>331</v>
      </c>
      <c r="C105" s="182" t="s">
        <v>932</v>
      </c>
      <c r="D105" s="180" t="s">
        <v>242</v>
      </c>
      <c r="E105" s="52">
        <v>13.94</v>
      </c>
      <c r="F105" s="183">
        <v>0</v>
      </c>
      <c r="G105" s="52">
        <f>ROUND(E105*F105,2)</f>
        <v>0</v>
      </c>
      <c r="H105" s="39"/>
      <c r="I105" s="39"/>
      <c r="J105" s="39"/>
      <c r="K105" s="39"/>
    </row>
    <row r="106" spans="1:11" ht="39.6">
      <c r="A106" s="180"/>
      <c r="B106" s="180"/>
      <c r="C106" s="200" t="s">
        <v>332</v>
      </c>
      <c r="D106" s="180"/>
      <c r="E106" s="52"/>
      <c r="F106" s="183"/>
      <c r="G106" s="52"/>
      <c r="H106" s="39"/>
      <c r="I106" s="39"/>
      <c r="J106" s="39"/>
      <c r="K106" s="39"/>
    </row>
    <row r="107" spans="1:11" ht="57.6">
      <c r="A107" s="180" t="s">
        <v>223</v>
      </c>
      <c r="B107" s="180" t="s">
        <v>333</v>
      </c>
      <c r="C107" s="182" t="s">
        <v>334</v>
      </c>
      <c r="D107" s="180" t="s">
        <v>282</v>
      </c>
      <c r="E107" s="52">
        <v>590</v>
      </c>
      <c r="F107" s="183">
        <v>0</v>
      </c>
      <c r="G107" s="52">
        <f>ROUND(E107*F107,2)</f>
        <v>0</v>
      </c>
      <c r="H107" s="39"/>
      <c r="I107" s="39"/>
      <c r="J107" s="39"/>
      <c r="K107" s="39"/>
    </row>
    <row r="108" spans="1:11" ht="26.4">
      <c r="A108" s="180"/>
      <c r="B108" s="180"/>
      <c r="C108" s="200" t="s">
        <v>335</v>
      </c>
      <c r="D108" s="180"/>
      <c r="E108" s="52"/>
      <c r="F108" s="183"/>
      <c r="G108" s="52"/>
      <c r="H108" s="39"/>
      <c r="I108" s="39"/>
      <c r="J108" s="39"/>
      <c r="K108" s="39"/>
    </row>
    <row r="109" spans="1:11" ht="57.6">
      <c r="A109" s="180" t="s">
        <v>232</v>
      </c>
      <c r="B109" s="180" t="s">
        <v>336</v>
      </c>
      <c r="C109" s="182" t="s">
        <v>337</v>
      </c>
      <c r="D109" s="180" t="s">
        <v>282</v>
      </c>
      <c r="E109" s="52">
        <v>590</v>
      </c>
      <c r="F109" s="183">
        <v>0</v>
      </c>
      <c r="G109" s="52">
        <f>ROUND(E109*F109,2)</f>
        <v>0</v>
      </c>
      <c r="H109" s="39"/>
      <c r="I109" s="39"/>
      <c r="J109" s="39"/>
      <c r="K109" s="39"/>
    </row>
    <row r="110" spans="1:11" ht="26.4">
      <c r="A110" s="180"/>
      <c r="B110" s="180"/>
      <c r="C110" s="200" t="s">
        <v>338</v>
      </c>
      <c r="D110" s="180"/>
      <c r="E110" s="52"/>
      <c r="F110" s="183"/>
      <c r="G110" s="52"/>
      <c r="H110" s="39"/>
      <c r="I110" s="39"/>
      <c r="J110" s="39"/>
      <c r="K110" s="39"/>
    </row>
    <row r="111" spans="1:11" ht="28.8">
      <c r="A111" s="180" t="s">
        <v>329</v>
      </c>
      <c r="B111" s="180" t="s">
        <v>339</v>
      </c>
      <c r="C111" s="182" t="s">
        <v>951</v>
      </c>
      <c r="D111" s="180" t="s">
        <v>282</v>
      </c>
      <c r="E111" s="52">
        <v>44</v>
      </c>
      <c r="F111" s="183">
        <v>0</v>
      </c>
      <c r="G111" s="52">
        <f>ROUND(E111*F111,2)</f>
        <v>0</v>
      </c>
      <c r="H111" s="39"/>
      <c r="I111" s="39"/>
      <c r="J111" s="39"/>
      <c r="K111" s="39"/>
    </row>
    <row r="112" spans="1:11">
      <c r="A112" s="180"/>
      <c r="B112" s="180"/>
      <c r="C112" s="182"/>
      <c r="D112" s="180"/>
      <c r="E112" s="52"/>
      <c r="F112" s="183"/>
      <c r="G112" s="52"/>
      <c r="H112" s="39"/>
      <c r="I112" s="39"/>
      <c r="J112" s="39"/>
      <c r="K112" s="39"/>
    </row>
    <row r="113" spans="1:11">
      <c r="A113" s="180"/>
      <c r="B113" s="180"/>
      <c r="C113" s="193" t="s">
        <v>340</v>
      </c>
      <c r="D113" s="180"/>
      <c r="E113" s="584"/>
      <c r="F113" s="194" t="s">
        <v>341</v>
      </c>
      <c r="G113" s="195">
        <f>+SUM(G114:G118)</f>
        <v>0</v>
      </c>
      <c r="H113" s="39"/>
      <c r="I113" s="39"/>
      <c r="J113" s="39"/>
      <c r="K113" s="39"/>
    </row>
    <row r="114" spans="1:11">
      <c r="A114" s="180"/>
      <c r="B114" s="180"/>
      <c r="C114" s="193"/>
      <c r="D114" s="180"/>
      <c r="E114" s="52"/>
      <c r="F114" s="194"/>
      <c r="G114" s="195"/>
      <c r="H114" s="39"/>
      <c r="I114" s="39"/>
      <c r="J114" s="39"/>
      <c r="K114" s="39"/>
    </row>
    <row r="115" spans="1:11">
      <c r="A115" s="180"/>
      <c r="B115" s="180"/>
      <c r="C115" s="193" t="s">
        <v>342</v>
      </c>
      <c r="D115" s="180"/>
      <c r="E115" s="52"/>
      <c r="F115" s="183"/>
      <c r="G115" s="52"/>
      <c r="H115" s="39"/>
      <c r="I115" s="39"/>
      <c r="J115" s="39"/>
      <c r="K115" s="39"/>
    </row>
    <row r="116" spans="1:11">
      <c r="A116" s="180" t="s">
        <v>221</v>
      </c>
      <c r="B116" s="180" t="s">
        <v>935</v>
      </c>
      <c r="C116" s="182" t="s">
        <v>135</v>
      </c>
      <c r="D116" s="180" t="s">
        <v>343</v>
      </c>
      <c r="E116" s="52">
        <v>50</v>
      </c>
      <c r="F116" s="183">
        <v>0</v>
      </c>
      <c r="G116" s="52">
        <f>ROUND(E116*F116,2)</f>
        <v>0</v>
      </c>
      <c r="H116" s="39"/>
      <c r="I116" s="39"/>
      <c r="J116" s="39"/>
      <c r="K116" s="39"/>
    </row>
    <row r="117" spans="1:11">
      <c r="A117" s="180" t="s">
        <v>223</v>
      </c>
      <c r="B117" s="180" t="s">
        <v>934</v>
      </c>
      <c r="C117" s="182" t="s">
        <v>138</v>
      </c>
      <c r="D117" s="180" t="s">
        <v>343</v>
      </c>
      <c r="E117" s="52">
        <v>17</v>
      </c>
      <c r="F117" s="183">
        <v>0</v>
      </c>
      <c r="G117" s="52">
        <f>ROUND(E117*F117,2)</f>
        <v>0</v>
      </c>
      <c r="H117" s="39"/>
      <c r="I117" s="39"/>
      <c r="J117" s="39"/>
      <c r="K117" s="39"/>
    </row>
    <row r="118" spans="1:11" ht="28.8">
      <c r="A118" s="180" t="s">
        <v>232</v>
      </c>
      <c r="B118" s="180" t="s">
        <v>344</v>
      </c>
      <c r="C118" s="547" t="s">
        <v>972</v>
      </c>
      <c r="D118" s="180" t="s">
        <v>885</v>
      </c>
      <c r="E118" s="52">
        <v>1</v>
      </c>
      <c r="F118" s="183">
        <v>0</v>
      </c>
      <c r="G118" s="52">
        <f>ROUND(E118*F118,2)</f>
        <v>0</v>
      </c>
      <c r="H118" s="39"/>
      <c r="I118" s="39"/>
      <c r="J118" s="39"/>
      <c r="K118" s="39"/>
    </row>
    <row r="119" spans="1:11">
      <c r="A119" s="39"/>
      <c r="B119" s="39"/>
      <c r="C119" s="39"/>
      <c r="D119" s="39"/>
      <c r="E119" s="39"/>
      <c r="F119" s="39"/>
      <c r="G119" s="39"/>
      <c r="H119" s="39"/>
      <c r="I119" s="39"/>
      <c r="J119" s="39"/>
      <c r="K119" s="39"/>
    </row>
    <row r="120" spans="1:11" ht="15.6">
      <c r="A120" s="39"/>
      <c r="B120" s="39"/>
      <c r="C120" s="39"/>
      <c r="D120" s="39"/>
      <c r="E120" s="583"/>
      <c r="F120" s="417" t="s">
        <v>844</v>
      </c>
      <c r="G120" s="417">
        <f>G13+G29+G57+G64+G75+G113</f>
        <v>0</v>
      </c>
      <c r="H120" s="39"/>
      <c r="I120" s="39"/>
      <c r="J120" s="39"/>
      <c r="K120" s="39"/>
    </row>
    <row r="121" spans="1:11">
      <c r="G121" s="39"/>
    </row>
    <row r="360" ht="3.75" customHeight="1"/>
    <row r="361" hidden="1"/>
    <row r="362" hidden="1"/>
    <row r="363" hidden="1"/>
    <row r="364" hidden="1"/>
    <row r="365" hidden="1"/>
    <row r="366" hidden="1"/>
    <row r="367" hidden="1"/>
    <row r="368" hidden="1"/>
    <row r="369" hidden="1"/>
    <row r="370" hidden="1"/>
    <row r="371" hidden="1"/>
  </sheetData>
  <mergeCells count="1">
    <mergeCell ref="C5:G5"/>
  </mergeCells>
  <pageMargins left="0.7" right="0.7" top="0.75" bottom="0.75" header="0.3" footer="0.3"/>
  <pageSetup paperSize="9" scale="87" orientation="landscape" r:id="rId1"/>
  <colBreaks count="1" manualBreakCount="1">
    <brk id="7" max="1048575" man="1"/>
  </colBreaks>
  <ignoredErrors>
    <ignoredError sqref="G26 G29 G32:G33 G13 G17:G18 G21 G23" unlockedFormula="1"/>
    <ignoredError sqref="A32:A34 A37 A39 A43 A45 A47 A51 A54:A55 A60 A62 A67:A68 A71:A72 A78 A82 A84 A88 A90 A92 A96 A99:A100 A102 A105 A107 A109 A111 A116:A118 A16:A18 A21 A23 A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7"/>
  <sheetViews>
    <sheetView view="pageBreakPreview" topLeftCell="A44" zoomScale="85" zoomScaleNormal="100" zoomScaleSheetLayoutView="85" workbookViewId="0">
      <selection activeCell="C51" sqref="C51"/>
    </sheetView>
  </sheetViews>
  <sheetFormatPr defaultRowHeight="14.4"/>
  <cols>
    <col min="1" max="1" width="12.33203125" customWidth="1"/>
    <col min="2" max="2" width="11.5546875" customWidth="1"/>
    <col min="3" max="3" width="47.6640625" customWidth="1"/>
    <col min="4" max="5" width="16.88671875" customWidth="1"/>
    <col min="6" max="6" width="25.6640625" customWidth="1"/>
    <col min="7" max="7" width="15.109375" bestFit="1" customWidth="1"/>
  </cols>
  <sheetData>
    <row r="1" spans="1:7" ht="17.399999999999999">
      <c r="A1" s="201" t="s">
        <v>646</v>
      </c>
      <c r="B1" s="202"/>
      <c r="C1" s="188"/>
      <c r="D1" s="187"/>
      <c r="E1" s="189"/>
      <c r="F1" s="189"/>
      <c r="G1" s="201"/>
    </row>
    <row r="2" spans="1:7">
      <c r="A2" s="185" t="s">
        <v>205</v>
      </c>
      <c r="B2" s="186" t="s">
        <v>206</v>
      </c>
      <c r="C2" s="184"/>
      <c r="D2" s="180"/>
      <c r="E2" s="63"/>
      <c r="F2" s="184"/>
      <c r="G2" s="63"/>
    </row>
    <row r="3" spans="1:7">
      <c r="A3" s="185" t="s">
        <v>207</v>
      </c>
      <c r="B3" s="186"/>
      <c r="C3" s="184"/>
      <c r="D3" s="180"/>
      <c r="E3" s="63"/>
      <c r="F3" s="184"/>
      <c r="G3" s="63"/>
    </row>
    <row r="4" spans="1:7">
      <c r="A4" s="185" t="s">
        <v>208</v>
      </c>
      <c r="B4" s="186" t="s">
        <v>647</v>
      </c>
      <c r="C4" s="184"/>
      <c r="D4" s="180"/>
      <c r="E4" s="63"/>
      <c r="F4" s="184"/>
      <c r="G4" s="63"/>
    </row>
    <row r="5" spans="1:7" ht="15.6">
      <c r="A5" s="185" t="s">
        <v>210</v>
      </c>
      <c r="B5" s="186" t="s">
        <v>211</v>
      </c>
      <c r="C5" s="623" t="s">
        <v>212</v>
      </c>
      <c r="D5" s="623"/>
      <c r="E5" s="623"/>
      <c r="F5" s="623"/>
      <c r="G5" s="623"/>
    </row>
    <row r="6" spans="1:7" ht="17.399999999999999">
      <c r="A6" s="202"/>
      <c r="B6" s="202"/>
      <c r="C6" s="188"/>
      <c r="D6" s="187"/>
      <c r="E6" s="189"/>
      <c r="F6" s="189"/>
      <c r="G6" s="201"/>
    </row>
    <row r="7" spans="1:7" ht="15.6" thickBot="1">
      <c r="A7" s="420" t="s">
        <v>213</v>
      </c>
      <c r="B7" s="420" t="s">
        <v>214</v>
      </c>
      <c r="C7" s="420" t="s">
        <v>215</v>
      </c>
      <c r="D7" s="420" t="s">
        <v>216</v>
      </c>
      <c r="E7" s="420" t="s">
        <v>217</v>
      </c>
      <c r="F7" s="421" t="s">
        <v>218</v>
      </c>
      <c r="G7" s="420" t="s">
        <v>219</v>
      </c>
    </row>
    <row r="8" spans="1:7">
      <c r="A8" s="203"/>
      <c r="B8" s="184"/>
      <c r="C8" s="186"/>
      <c r="D8" s="180"/>
      <c r="E8" s="183"/>
      <c r="F8" s="183"/>
      <c r="G8" s="203"/>
    </row>
    <row r="9" spans="1:7">
      <c r="A9" s="203"/>
      <c r="B9" s="184"/>
      <c r="C9" s="186" t="s">
        <v>220</v>
      </c>
      <c r="D9" s="180"/>
      <c r="E9" s="183"/>
      <c r="F9" s="183"/>
      <c r="G9" s="203" t="str">
        <f>IF(D9="","",E9*F9)</f>
        <v/>
      </c>
    </row>
    <row r="10" spans="1:7" ht="28.8">
      <c r="A10" s="184"/>
      <c r="B10" s="184"/>
      <c r="C10" s="182" t="s">
        <v>222</v>
      </c>
      <c r="D10" s="180"/>
      <c r="E10" s="183"/>
      <c r="F10" s="183"/>
      <c r="G10" s="203"/>
    </row>
    <row r="11" spans="1:7" ht="28.8">
      <c r="A11" s="184"/>
      <c r="B11" s="184"/>
      <c r="C11" s="182" t="s">
        <v>224</v>
      </c>
      <c r="D11" s="180"/>
      <c r="E11" s="183"/>
      <c r="F11" s="183"/>
      <c r="G11" s="203"/>
    </row>
    <row r="12" spans="1:7">
      <c r="A12" s="184"/>
      <c r="B12" s="184"/>
      <c r="C12" s="182"/>
      <c r="D12" s="180"/>
      <c r="E12" s="183"/>
      <c r="F12" s="183"/>
      <c r="G12" s="203"/>
    </row>
    <row r="13" spans="1:7">
      <c r="A13" s="203"/>
      <c r="B13" s="184"/>
      <c r="C13" s="186" t="s">
        <v>225</v>
      </c>
      <c r="D13" s="180"/>
      <c r="E13" s="585"/>
      <c r="F13" s="196" t="s">
        <v>226</v>
      </c>
      <c r="G13" s="204">
        <f>SUM(G17:G33)</f>
        <v>0</v>
      </c>
    </row>
    <row r="14" spans="1:7">
      <c r="A14" s="203"/>
      <c r="B14" s="184"/>
      <c r="C14" s="186"/>
      <c r="D14" s="180"/>
      <c r="E14" s="183"/>
      <c r="F14" s="198"/>
      <c r="G14" s="203"/>
    </row>
    <row r="15" spans="1:7">
      <c r="A15" s="203"/>
      <c r="B15" s="184"/>
      <c r="C15" s="186" t="s">
        <v>227</v>
      </c>
      <c r="D15" s="180"/>
      <c r="E15" s="183"/>
      <c r="F15" s="183"/>
      <c r="G15" s="203" t="str">
        <f t="shared" ref="G15:G99" si="0">IF(D15="","",E15*F15)</f>
        <v/>
      </c>
    </row>
    <row r="16" spans="1:7">
      <c r="A16" s="203"/>
      <c r="B16" s="184"/>
      <c r="C16" s="186"/>
      <c r="D16" s="180"/>
      <c r="E16" s="183"/>
      <c r="F16" s="183"/>
      <c r="G16" s="203"/>
    </row>
    <row r="17" spans="1:7" ht="28.8">
      <c r="A17" s="184" t="s">
        <v>221</v>
      </c>
      <c r="B17" s="184" t="s">
        <v>228</v>
      </c>
      <c r="C17" s="182" t="s">
        <v>924</v>
      </c>
      <c r="D17" s="180" t="s">
        <v>229</v>
      </c>
      <c r="E17" s="183">
        <v>0.5</v>
      </c>
      <c r="F17" s="183">
        <v>0</v>
      </c>
      <c r="G17" s="203">
        <f t="shared" si="0"/>
        <v>0</v>
      </c>
    </row>
    <row r="18" spans="1:7" ht="28.8">
      <c r="A18" s="184" t="s">
        <v>223</v>
      </c>
      <c r="B18" s="184" t="s">
        <v>230</v>
      </c>
      <c r="C18" s="182" t="s">
        <v>923</v>
      </c>
      <c r="D18" s="180" t="s">
        <v>231</v>
      </c>
      <c r="E18" s="183">
        <v>26</v>
      </c>
      <c r="F18" s="198">
        <v>0</v>
      </c>
      <c r="G18" s="203">
        <f t="shared" si="0"/>
        <v>0</v>
      </c>
    </row>
    <row r="19" spans="1:7" ht="39.6">
      <c r="A19" s="184"/>
      <c r="B19" s="184"/>
      <c r="C19" s="200" t="s">
        <v>648</v>
      </c>
      <c r="D19" s="180"/>
      <c r="E19" s="183"/>
      <c r="F19" s="198"/>
      <c r="G19" s="203" t="str">
        <f t="shared" si="0"/>
        <v/>
      </c>
    </row>
    <row r="20" spans="1:7" ht="28.8">
      <c r="A20" s="184" t="s">
        <v>232</v>
      </c>
      <c r="B20" s="184" t="s">
        <v>233</v>
      </c>
      <c r="C20" s="182" t="s">
        <v>936</v>
      </c>
      <c r="D20" s="180" t="s">
        <v>231</v>
      </c>
      <c r="E20" s="183">
        <v>1</v>
      </c>
      <c r="F20" s="198">
        <v>0</v>
      </c>
      <c r="G20" s="203">
        <f t="shared" si="0"/>
        <v>0</v>
      </c>
    </row>
    <row r="21" spans="1:7">
      <c r="A21" s="184"/>
      <c r="B21" s="184"/>
      <c r="C21" s="182"/>
      <c r="D21" s="180"/>
      <c r="E21" s="183"/>
      <c r="F21" s="198"/>
      <c r="G21" s="203"/>
    </row>
    <row r="22" spans="1:7">
      <c r="A22" s="203"/>
      <c r="B22" s="184"/>
      <c r="C22" s="186" t="s">
        <v>235</v>
      </c>
      <c r="D22" s="180"/>
      <c r="E22" s="183"/>
      <c r="F22" s="198"/>
      <c r="G22" s="203" t="str">
        <f t="shared" si="0"/>
        <v/>
      </c>
    </row>
    <row r="23" spans="1:7">
      <c r="A23" s="203"/>
      <c r="B23" s="184"/>
      <c r="C23" s="186"/>
      <c r="D23" s="180"/>
      <c r="E23" s="183"/>
      <c r="F23" s="198"/>
      <c r="G23" s="203"/>
    </row>
    <row r="24" spans="1:7">
      <c r="A24" s="184" t="s">
        <v>221</v>
      </c>
      <c r="B24" s="184" t="s">
        <v>236</v>
      </c>
      <c r="C24" s="182" t="s">
        <v>237</v>
      </c>
      <c r="D24" s="180" t="s">
        <v>238</v>
      </c>
      <c r="E24" s="183">
        <v>10.25</v>
      </c>
      <c r="F24" s="198">
        <v>0</v>
      </c>
      <c r="G24" s="203">
        <f t="shared" si="0"/>
        <v>0</v>
      </c>
    </row>
    <row r="25" spans="1:7" ht="26.4">
      <c r="A25" s="184"/>
      <c r="B25" s="184"/>
      <c r="C25" s="200" t="s">
        <v>649</v>
      </c>
      <c r="D25" s="180"/>
      <c r="E25" s="183"/>
      <c r="F25" s="198"/>
      <c r="G25" s="203" t="str">
        <f t="shared" si="0"/>
        <v/>
      </c>
    </row>
    <row r="26" spans="1:7">
      <c r="A26" s="184" t="s">
        <v>223</v>
      </c>
      <c r="B26" s="184" t="s">
        <v>650</v>
      </c>
      <c r="C26" s="182" t="s">
        <v>651</v>
      </c>
      <c r="D26" s="180" t="s">
        <v>238</v>
      </c>
      <c r="E26" s="183">
        <v>56</v>
      </c>
      <c r="F26" s="198">
        <v>0</v>
      </c>
      <c r="G26" s="203">
        <f t="shared" si="0"/>
        <v>0</v>
      </c>
    </row>
    <row r="27" spans="1:7">
      <c r="A27" s="184"/>
      <c r="B27" s="184"/>
      <c r="C27" s="200" t="s">
        <v>652</v>
      </c>
      <c r="D27" s="180"/>
      <c r="E27" s="183"/>
      <c r="F27" s="198"/>
      <c r="G27" s="203" t="str">
        <f t="shared" si="0"/>
        <v/>
      </c>
    </row>
    <row r="28" spans="1:7">
      <c r="A28" s="184" t="s">
        <v>232</v>
      </c>
      <c r="B28" s="184" t="s">
        <v>653</v>
      </c>
      <c r="C28" s="182" t="s">
        <v>654</v>
      </c>
      <c r="D28" s="180" t="s">
        <v>238</v>
      </c>
      <c r="E28" s="183">
        <v>67.5</v>
      </c>
      <c r="F28" s="198">
        <v>0</v>
      </c>
      <c r="G28" s="203">
        <f t="shared" si="0"/>
        <v>0</v>
      </c>
    </row>
    <row r="29" spans="1:7">
      <c r="A29" s="184"/>
      <c r="B29" s="184"/>
      <c r="C29" s="200" t="s">
        <v>655</v>
      </c>
      <c r="D29" s="180"/>
      <c r="E29" s="183"/>
      <c r="F29" s="198"/>
      <c r="G29" s="203" t="str">
        <f t="shared" si="0"/>
        <v/>
      </c>
    </row>
    <row r="30" spans="1:7">
      <c r="A30" s="184"/>
      <c r="B30" s="184"/>
      <c r="C30" s="200"/>
      <c r="D30" s="180"/>
      <c r="E30" s="183"/>
      <c r="F30" s="198"/>
      <c r="G30" s="203"/>
    </row>
    <row r="31" spans="1:7">
      <c r="A31" s="203"/>
      <c r="B31" s="184"/>
      <c r="C31" s="186" t="s">
        <v>656</v>
      </c>
      <c r="D31" s="180"/>
      <c r="E31" s="183"/>
      <c r="F31" s="198"/>
      <c r="G31" s="203" t="str">
        <f t="shared" si="0"/>
        <v/>
      </c>
    </row>
    <row r="32" spans="1:7" ht="43.2">
      <c r="A32" s="184" t="s">
        <v>221</v>
      </c>
      <c r="B32" s="184" t="s">
        <v>657</v>
      </c>
      <c r="C32" s="182" t="s">
        <v>937</v>
      </c>
      <c r="D32" s="180" t="s">
        <v>282</v>
      </c>
      <c r="E32" s="183">
        <v>50</v>
      </c>
      <c r="F32" s="198">
        <v>0</v>
      </c>
      <c r="G32" s="203">
        <f t="shared" si="0"/>
        <v>0</v>
      </c>
    </row>
    <row r="33" spans="1:7" ht="39.6">
      <c r="A33" s="184"/>
      <c r="B33" s="184"/>
      <c r="C33" s="200" t="s">
        <v>938</v>
      </c>
      <c r="D33" s="180"/>
      <c r="E33" s="183"/>
      <c r="F33" s="198"/>
      <c r="G33" s="203" t="str">
        <f t="shared" si="0"/>
        <v/>
      </c>
    </row>
    <row r="34" spans="1:7">
      <c r="A34" s="184"/>
      <c r="B34" s="184"/>
      <c r="C34" s="200"/>
      <c r="D34" s="180"/>
      <c r="E34" s="183"/>
      <c r="F34" s="198"/>
      <c r="G34" s="203"/>
    </row>
    <row r="35" spans="1:7">
      <c r="A35" s="203"/>
      <c r="B35" s="184"/>
      <c r="C35" s="186" t="s">
        <v>247</v>
      </c>
      <c r="D35" s="180"/>
      <c r="E35" s="183"/>
      <c r="F35" s="196" t="s">
        <v>248</v>
      </c>
      <c r="G35" s="204">
        <f>SUM(G36:G67)</f>
        <v>0</v>
      </c>
    </row>
    <row r="36" spans="1:7">
      <c r="A36" s="203"/>
      <c r="B36" s="184"/>
      <c r="C36" s="186"/>
      <c r="D36" s="180"/>
      <c r="E36" s="585"/>
      <c r="F36" s="198"/>
      <c r="G36" s="203"/>
    </row>
    <row r="37" spans="1:7">
      <c r="A37" s="203"/>
      <c r="B37" s="184"/>
      <c r="C37" s="186" t="s">
        <v>249</v>
      </c>
      <c r="D37" s="180"/>
      <c r="E37" s="183"/>
      <c r="F37" s="183"/>
      <c r="G37" s="203" t="str">
        <f t="shared" si="0"/>
        <v/>
      </c>
    </row>
    <row r="38" spans="1:7">
      <c r="A38" s="203"/>
      <c r="B38" s="184"/>
      <c r="C38" s="186"/>
      <c r="D38" s="180"/>
      <c r="E38" s="183"/>
      <c r="F38" s="183"/>
      <c r="G38" s="203"/>
    </row>
    <row r="39" spans="1:7" ht="28.8">
      <c r="A39" s="184" t="s">
        <v>221</v>
      </c>
      <c r="B39" s="184" t="s">
        <v>250</v>
      </c>
      <c r="C39" s="182" t="s">
        <v>251</v>
      </c>
      <c r="D39" s="180" t="s">
        <v>238</v>
      </c>
      <c r="E39" s="183">
        <v>312</v>
      </c>
      <c r="F39" s="198">
        <v>0</v>
      </c>
      <c r="G39" s="203">
        <f t="shared" si="0"/>
        <v>0</v>
      </c>
    </row>
    <row r="40" spans="1:7" ht="43.2">
      <c r="A40" s="184" t="s">
        <v>223</v>
      </c>
      <c r="B40" s="184" t="s">
        <v>658</v>
      </c>
      <c r="C40" s="182" t="s">
        <v>939</v>
      </c>
      <c r="D40" s="180" t="s">
        <v>238</v>
      </c>
      <c r="E40" s="183">
        <v>800</v>
      </c>
      <c r="F40" s="183">
        <v>0</v>
      </c>
      <c r="G40" s="203">
        <f t="shared" si="0"/>
        <v>0</v>
      </c>
    </row>
    <row r="41" spans="1:7" ht="43.2">
      <c r="A41" s="650" t="s">
        <v>1035</v>
      </c>
      <c r="B41" s="650" t="s">
        <v>658</v>
      </c>
      <c r="C41" s="651" t="s">
        <v>1032</v>
      </c>
      <c r="D41" s="652" t="s">
        <v>238</v>
      </c>
      <c r="E41" s="653">
        <v>1050</v>
      </c>
      <c r="F41" s="653">
        <v>0</v>
      </c>
      <c r="G41" s="654">
        <f t="shared" ref="G41" si="1">IF(D41="","",E41*F41)</f>
        <v>0</v>
      </c>
    </row>
    <row r="42" spans="1:7" ht="28.8">
      <c r="A42" s="184" t="s">
        <v>232</v>
      </c>
      <c r="B42" s="184" t="s">
        <v>254</v>
      </c>
      <c r="C42" s="182" t="s">
        <v>255</v>
      </c>
      <c r="D42" s="180" t="s">
        <v>238</v>
      </c>
      <c r="E42" s="183">
        <v>640</v>
      </c>
      <c r="F42" s="183">
        <v>0</v>
      </c>
      <c r="G42" s="203">
        <f t="shared" si="0"/>
        <v>0</v>
      </c>
    </row>
    <row r="43" spans="1:7">
      <c r="A43" s="184"/>
      <c r="B43" s="184"/>
      <c r="C43" s="182"/>
      <c r="D43" s="180"/>
      <c r="E43" s="183"/>
      <c r="F43" s="183"/>
      <c r="G43" s="203"/>
    </row>
    <row r="44" spans="1:7">
      <c r="A44" s="203"/>
      <c r="B44" s="184"/>
      <c r="C44" s="186" t="s">
        <v>256</v>
      </c>
      <c r="D44" s="180"/>
      <c r="E44" s="183"/>
      <c r="F44" s="183"/>
      <c r="G44" s="203" t="str">
        <f t="shared" si="0"/>
        <v/>
      </c>
    </row>
    <row r="45" spans="1:7">
      <c r="A45" s="203"/>
      <c r="B45" s="184"/>
      <c r="C45" s="186"/>
      <c r="D45" s="180"/>
      <c r="E45" s="183"/>
      <c r="F45" s="183"/>
      <c r="G45" s="203"/>
    </row>
    <row r="46" spans="1:7" ht="28.8">
      <c r="A46" s="184" t="s">
        <v>221</v>
      </c>
      <c r="B46" s="184" t="s">
        <v>257</v>
      </c>
      <c r="C46" s="182" t="s">
        <v>952</v>
      </c>
      <c r="D46" s="180" t="s">
        <v>242</v>
      </c>
      <c r="E46" s="183">
        <v>985</v>
      </c>
      <c r="F46" s="183">
        <v>0</v>
      </c>
      <c r="G46" s="203">
        <f t="shared" si="0"/>
        <v>0</v>
      </c>
    </row>
    <row r="47" spans="1:7" ht="26.4">
      <c r="A47" s="184"/>
      <c r="B47" s="184"/>
      <c r="C47" s="200" t="s">
        <v>659</v>
      </c>
      <c r="D47" s="180"/>
      <c r="E47" s="183"/>
      <c r="F47" s="183"/>
      <c r="G47" s="203" t="str">
        <f t="shared" si="0"/>
        <v/>
      </c>
    </row>
    <row r="48" spans="1:7">
      <c r="A48" s="184"/>
      <c r="B48" s="184"/>
      <c r="C48" s="200"/>
      <c r="D48" s="180"/>
      <c r="E48" s="183"/>
      <c r="F48" s="183"/>
      <c r="G48" s="203"/>
    </row>
    <row r="49" spans="1:7">
      <c r="A49" s="203"/>
      <c r="B49" s="184"/>
      <c r="C49" s="186" t="s">
        <v>262</v>
      </c>
      <c r="D49" s="180"/>
      <c r="E49" s="183"/>
      <c r="F49" s="183"/>
      <c r="G49" s="203" t="str">
        <f t="shared" si="0"/>
        <v/>
      </c>
    </row>
    <row r="50" spans="1:7">
      <c r="A50" s="203"/>
      <c r="B50" s="184"/>
      <c r="C50" s="186"/>
      <c r="D50" s="180"/>
      <c r="E50" s="183"/>
      <c r="F50" s="183"/>
      <c r="G50" s="203"/>
    </row>
    <row r="51" spans="1:7" ht="72">
      <c r="A51" s="650" t="s">
        <v>221</v>
      </c>
      <c r="B51" s="650" t="s">
        <v>263</v>
      </c>
      <c r="C51" s="651" t="s">
        <v>1034</v>
      </c>
      <c r="D51" s="652" t="s">
        <v>238</v>
      </c>
      <c r="E51" s="653">
        <v>1050</v>
      </c>
      <c r="F51" s="653">
        <v>0</v>
      </c>
      <c r="G51" s="654">
        <f t="shared" si="0"/>
        <v>0</v>
      </c>
    </row>
    <row r="52" spans="1:7">
      <c r="A52" s="184"/>
      <c r="B52" s="184"/>
      <c r="C52" s="200"/>
      <c r="D52" s="180"/>
      <c r="E52" s="183"/>
      <c r="F52" s="183"/>
      <c r="G52" s="203" t="str">
        <f t="shared" si="0"/>
        <v/>
      </c>
    </row>
    <row r="53" spans="1:7" ht="28.8">
      <c r="A53" s="184" t="s">
        <v>223</v>
      </c>
      <c r="B53" s="184" t="s">
        <v>266</v>
      </c>
      <c r="C53" s="182" t="s">
        <v>267</v>
      </c>
      <c r="D53" s="180" t="s">
        <v>238</v>
      </c>
      <c r="E53" s="183">
        <v>315</v>
      </c>
      <c r="F53" s="183">
        <v>0</v>
      </c>
      <c r="G53" s="203">
        <f t="shared" si="0"/>
        <v>0</v>
      </c>
    </row>
    <row r="54" spans="1:7" ht="26.4">
      <c r="A54" s="184"/>
      <c r="B54" s="184"/>
      <c r="C54" s="200" t="s">
        <v>660</v>
      </c>
      <c r="D54" s="180"/>
      <c r="E54" s="183"/>
      <c r="F54" s="183"/>
      <c r="G54" s="203" t="str">
        <f t="shared" si="0"/>
        <v/>
      </c>
    </row>
    <row r="55" spans="1:7">
      <c r="A55" s="184"/>
      <c r="B55" s="184"/>
      <c r="C55" s="200"/>
      <c r="D55" s="180"/>
      <c r="E55" s="183"/>
      <c r="F55" s="183"/>
      <c r="G55" s="203"/>
    </row>
    <row r="56" spans="1:7">
      <c r="A56" s="203"/>
      <c r="B56" s="184"/>
      <c r="C56" s="186" t="s">
        <v>272</v>
      </c>
      <c r="D56" s="180"/>
      <c r="E56" s="183"/>
      <c r="F56" s="183"/>
      <c r="G56" s="203" t="str">
        <f>IF(D56="","",E56*F56)</f>
        <v/>
      </c>
    </row>
    <row r="57" spans="1:7">
      <c r="A57" s="203"/>
      <c r="B57" s="184"/>
      <c r="C57" s="186"/>
      <c r="D57" s="180"/>
      <c r="E57" s="183"/>
      <c r="F57" s="183"/>
      <c r="G57" s="203"/>
    </row>
    <row r="58" spans="1:7" ht="28.8">
      <c r="A58" s="184" t="s">
        <v>221</v>
      </c>
      <c r="B58" s="184" t="s">
        <v>661</v>
      </c>
      <c r="C58" s="182" t="s">
        <v>662</v>
      </c>
      <c r="D58" s="180" t="s">
        <v>238</v>
      </c>
      <c r="E58" s="183">
        <v>645</v>
      </c>
      <c r="F58" s="183">
        <v>0</v>
      </c>
      <c r="G58" s="203">
        <f t="shared" si="0"/>
        <v>0</v>
      </c>
    </row>
    <row r="59" spans="1:7" ht="39.6">
      <c r="A59" s="184"/>
      <c r="B59" s="184"/>
      <c r="C59" s="200" t="s">
        <v>663</v>
      </c>
      <c r="D59" s="180"/>
      <c r="E59" s="183"/>
      <c r="F59" s="183"/>
      <c r="G59" s="203" t="str">
        <f t="shared" si="0"/>
        <v/>
      </c>
    </row>
    <row r="60" spans="1:7" ht="28.8">
      <c r="A60" s="184" t="s">
        <v>223</v>
      </c>
      <c r="B60" s="184" t="s">
        <v>664</v>
      </c>
      <c r="C60" s="182" t="s">
        <v>940</v>
      </c>
      <c r="D60" s="180" t="s">
        <v>238</v>
      </c>
      <c r="E60" s="183">
        <v>190</v>
      </c>
      <c r="F60" s="183">
        <v>0</v>
      </c>
      <c r="G60" s="203">
        <f t="shared" si="0"/>
        <v>0</v>
      </c>
    </row>
    <row r="61" spans="1:7">
      <c r="A61" s="184"/>
      <c r="B61" s="184"/>
      <c r="C61" s="200" t="s">
        <v>665</v>
      </c>
      <c r="D61" s="180"/>
      <c r="E61" s="183"/>
      <c r="F61" s="183"/>
      <c r="G61" s="203" t="str">
        <f t="shared" si="0"/>
        <v/>
      </c>
    </row>
    <row r="62" spans="1:7" ht="43.2">
      <c r="A62" s="184" t="s">
        <v>232</v>
      </c>
      <c r="B62" s="184" t="s">
        <v>273</v>
      </c>
      <c r="C62" s="182" t="s">
        <v>941</v>
      </c>
      <c r="D62" s="180" t="s">
        <v>238</v>
      </c>
      <c r="E62" s="183">
        <v>1720</v>
      </c>
      <c r="F62" s="183">
        <v>0</v>
      </c>
      <c r="G62" s="203">
        <f t="shared" si="0"/>
        <v>0</v>
      </c>
    </row>
    <row r="63" spans="1:7">
      <c r="A63" s="184"/>
      <c r="B63" s="184"/>
      <c r="C63" s="182"/>
      <c r="D63" s="180"/>
      <c r="E63" s="183"/>
      <c r="F63" s="183"/>
      <c r="G63" s="203"/>
    </row>
    <row r="64" spans="1:7">
      <c r="A64" s="203"/>
      <c r="B64" s="184"/>
      <c r="C64" s="186" t="s">
        <v>274</v>
      </c>
      <c r="D64" s="180"/>
      <c r="E64" s="183"/>
      <c r="F64" s="183"/>
      <c r="G64" s="203" t="str">
        <f t="shared" si="0"/>
        <v/>
      </c>
    </row>
    <row r="65" spans="1:7">
      <c r="A65" s="203"/>
      <c r="B65" s="184"/>
      <c r="C65" s="186"/>
      <c r="D65" s="180"/>
      <c r="E65" s="183"/>
      <c r="F65" s="183"/>
      <c r="G65" s="203"/>
    </row>
    <row r="66" spans="1:7" ht="57.6">
      <c r="A66" s="184" t="s">
        <v>221</v>
      </c>
      <c r="B66" s="561" t="s">
        <v>945</v>
      </c>
      <c r="C66" s="182" t="s">
        <v>959</v>
      </c>
      <c r="D66" s="180" t="s">
        <v>275</v>
      </c>
      <c r="E66" s="183">
        <v>1050</v>
      </c>
      <c r="F66" s="183">
        <v>0</v>
      </c>
      <c r="G66" s="203">
        <f t="shared" si="0"/>
        <v>0</v>
      </c>
    </row>
    <row r="67" spans="1:7">
      <c r="A67" s="184" t="s">
        <v>223</v>
      </c>
      <c r="B67" s="184" t="s">
        <v>276</v>
      </c>
      <c r="C67" s="182" t="s">
        <v>925</v>
      </c>
      <c r="D67" s="180" t="s">
        <v>238</v>
      </c>
      <c r="E67" s="183">
        <v>1900</v>
      </c>
      <c r="F67" s="183">
        <v>0</v>
      </c>
      <c r="G67" s="203">
        <f t="shared" si="0"/>
        <v>0</v>
      </c>
    </row>
    <row r="68" spans="1:7">
      <c r="A68" s="184"/>
      <c r="B68" s="184"/>
      <c r="C68" s="182"/>
      <c r="D68" s="180"/>
      <c r="E68" s="183"/>
      <c r="F68" s="183"/>
      <c r="G68" s="203"/>
    </row>
    <row r="69" spans="1:7">
      <c r="A69" s="203"/>
      <c r="B69" s="184"/>
      <c r="C69" s="186" t="s">
        <v>277</v>
      </c>
      <c r="D69" s="180"/>
      <c r="E69" s="183"/>
      <c r="F69" s="194" t="s">
        <v>278</v>
      </c>
      <c r="G69" s="204">
        <f>SUM(G70:G75)</f>
        <v>0</v>
      </c>
    </row>
    <row r="70" spans="1:7">
      <c r="A70" s="203"/>
      <c r="B70" s="184"/>
      <c r="C70" s="186"/>
      <c r="D70" s="180"/>
      <c r="E70" s="585"/>
      <c r="F70" s="183"/>
      <c r="G70" s="203"/>
    </row>
    <row r="71" spans="1:7">
      <c r="A71" s="203"/>
      <c r="B71" s="184"/>
      <c r="C71" s="186" t="s">
        <v>279</v>
      </c>
      <c r="D71" s="180"/>
      <c r="E71" s="183"/>
      <c r="F71" s="183"/>
      <c r="G71" s="203" t="str">
        <f t="shared" si="0"/>
        <v/>
      </c>
    </row>
    <row r="72" spans="1:7">
      <c r="A72" s="203"/>
      <c r="B72" s="184"/>
      <c r="C72" s="186"/>
      <c r="D72" s="180"/>
      <c r="E72" s="183"/>
      <c r="F72" s="183"/>
      <c r="G72" s="203"/>
    </row>
    <row r="73" spans="1:7" ht="28.8">
      <c r="A73" s="184" t="s">
        <v>221</v>
      </c>
      <c r="B73" s="184" t="s">
        <v>280</v>
      </c>
      <c r="C73" s="182" t="s">
        <v>281</v>
      </c>
      <c r="D73" s="180" t="s">
        <v>282</v>
      </c>
      <c r="E73" s="183">
        <v>472</v>
      </c>
      <c r="F73" s="183">
        <v>0</v>
      </c>
      <c r="G73" s="203">
        <f t="shared" si="0"/>
        <v>0</v>
      </c>
    </row>
    <row r="74" spans="1:7">
      <c r="A74" s="184"/>
      <c r="B74" s="184"/>
      <c r="C74" s="200" t="s">
        <v>666</v>
      </c>
      <c r="D74" s="180"/>
      <c r="E74" s="183"/>
      <c r="F74" s="183"/>
      <c r="G74" s="203" t="str">
        <f t="shared" si="0"/>
        <v/>
      </c>
    </row>
    <row r="75" spans="1:7" ht="28.8">
      <c r="A75" s="184" t="s">
        <v>223</v>
      </c>
      <c r="B75" s="184" t="s">
        <v>284</v>
      </c>
      <c r="C75" s="182" t="s">
        <v>285</v>
      </c>
      <c r="D75" s="180" t="s">
        <v>282</v>
      </c>
      <c r="E75" s="183">
        <v>10</v>
      </c>
      <c r="F75" s="183">
        <v>0</v>
      </c>
      <c r="G75" s="203">
        <f t="shared" si="0"/>
        <v>0</v>
      </c>
    </row>
    <row r="76" spans="1:7">
      <c r="A76" s="184"/>
      <c r="B76" s="184"/>
      <c r="C76" s="182"/>
      <c r="D76" s="180"/>
      <c r="E76" s="183"/>
      <c r="F76" s="183"/>
      <c r="G76" s="203"/>
    </row>
    <row r="77" spans="1:7">
      <c r="A77" s="203"/>
      <c r="B77" s="184"/>
      <c r="C77" s="186" t="s">
        <v>286</v>
      </c>
      <c r="D77" s="180"/>
      <c r="E77" s="183"/>
      <c r="F77" s="194" t="s">
        <v>287</v>
      </c>
      <c r="G77" s="204">
        <f>SUM(G78:G88)</f>
        <v>0</v>
      </c>
    </row>
    <row r="78" spans="1:7">
      <c r="A78" s="203"/>
      <c r="B78" s="184"/>
      <c r="C78" s="186"/>
      <c r="D78" s="180"/>
      <c r="E78" s="585"/>
      <c r="F78" s="183"/>
      <c r="G78" s="203"/>
    </row>
    <row r="79" spans="1:7">
      <c r="A79" s="203"/>
      <c r="B79" s="184"/>
      <c r="C79" s="186" t="s">
        <v>288</v>
      </c>
      <c r="D79" s="180"/>
      <c r="E79" s="183"/>
      <c r="F79" s="183"/>
      <c r="G79" s="203" t="str">
        <f t="shared" si="0"/>
        <v/>
      </c>
    </row>
    <row r="80" spans="1:7">
      <c r="A80" s="203"/>
      <c r="B80" s="184"/>
      <c r="C80" s="186"/>
      <c r="D80" s="180"/>
      <c r="E80" s="183"/>
      <c r="F80" s="183"/>
      <c r="G80" s="203"/>
    </row>
    <row r="81" spans="1:7" ht="43.2">
      <c r="A81" s="184" t="s">
        <v>221</v>
      </c>
      <c r="B81" s="184" t="s">
        <v>667</v>
      </c>
      <c r="C81" s="182" t="s">
        <v>942</v>
      </c>
      <c r="D81" s="180" t="s">
        <v>282</v>
      </c>
      <c r="E81" s="183">
        <v>480</v>
      </c>
      <c r="F81" s="183">
        <v>0</v>
      </c>
      <c r="G81" s="203">
        <f t="shared" si="0"/>
        <v>0</v>
      </c>
    </row>
    <row r="82" spans="1:7" ht="28.8">
      <c r="A82" s="184" t="s">
        <v>223</v>
      </c>
      <c r="B82" s="184" t="s">
        <v>290</v>
      </c>
      <c r="C82" s="182" t="s">
        <v>943</v>
      </c>
      <c r="D82" s="180" t="s">
        <v>231</v>
      </c>
      <c r="E82" s="183">
        <v>185</v>
      </c>
      <c r="F82" s="183">
        <v>0</v>
      </c>
      <c r="G82" s="203">
        <f t="shared" si="0"/>
        <v>0</v>
      </c>
    </row>
    <row r="83" spans="1:7">
      <c r="A83" s="184"/>
      <c r="B83" s="184"/>
      <c r="C83" s="182"/>
      <c r="D83" s="180"/>
      <c r="E83" s="183"/>
      <c r="F83" s="183"/>
      <c r="G83" s="203"/>
    </row>
    <row r="84" spans="1:7">
      <c r="A84" s="203"/>
      <c r="B84" s="184"/>
      <c r="C84" s="186" t="s">
        <v>292</v>
      </c>
      <c r="D84" s="180"/>
      <c r="E84" s="183"/>
      <c r="F84" s="183"/>
      <c r="G84" s="203" t="str">
        <f t="shared" si="0"/>
        <v/>
      </c>
    </row>
    <row r="85" spans="1:7">
      <c r="A85" s="203"/>
      <c r="B85" s="184"/>
      <c r="C85" s="186"/>
      <c r="D85" s="180"/>
      <c r="E85" s="183"/>
      <c r="F85" s="183"/>
      <c r="G85" s="203"/>
    </row>
    <row r="86" spans="1:7" ht="28.8">
      <c r="A86" s="184" t="s">
        <v>221</v>
      </c>
      <c r="B86" s="184" t="s">
        <v>293</v>
      </c>
      <c r="C86" s="182" t="s">
        <v>294</v>
      </c>
      <c r="D86" s="180" t="s">
        <v>231</v>
      </c>
      <c r="E86" s="183">
        <v>16</v>
      </c>
      <c r="F86" s="183">
        <v>0</v>
      </c>
      <c r="G86" s="203">
        <f>IF(D86="","",E86*F86)</f>
        <v>0</v>
      </c>
    </row>
    <row r="87" spans="1:7" ht="43.2">
      <c r="A87" s="184" t="s">
        <v>223</v>
      </c>
      <c r="B87" s="184" t="s">
        <v>295</v>
      </c>
      <c r="C87" s="182" t="s">
        <v>296</v>
      </c>
      <c r="D87" s="180" t="s">
        <v>231</v>
      </c>
      <c r="E87" s="183">
        <v>16</v>
      </c>
      <c r="F87" s="183">
        <v>0</v>
      </c>
      <c r="G87" s="203">
        <f t="shared" si="0"/>
        <v>0</v>
      </c>
    </row>
    <row r="88" spans="1:7">
      <c r="A88" s="184"/>
      <c r="B88" s="184"/>
      <c r="C88" s="200" t="s">
        <v>668</v>
      </c>
      <c r="D88" s="180"/>
      <c r="E88" s="183"/>
      <c r="F88" s="183"/>
      <c r="G88" s="203" t="str">
        <f>IF(D88="","",E88*F88)</f>
        <v/>
      </c>
    </row>
    <row r="89" spans="1:7">
      <c r="A89" s="184"/>
      <c r="B89" s="184"/>
      <c r="C89" s="200"/>
      <c r="D89" s="180"/>
      <c r="E89" s="183"/>
      <c r="F89" s="183"/>
      <c r="G89" s="203"/>
    </row>
    <row r="90" spans="1:7">
      <c r="A90" s="204"/>
      <c r="B90" s="186"/>
      <c r="C90" s="186" t="s">
        <v>298</v>
      </c>
      <c r="D90" s="205"/>
      <c r="E90" s="194"/>
      <c r="F90" s="194" t="s">
        <v>299</v>
      </c>
      <c r="G90" s="204">
        <f>SUM(G91:G133)</f>
        <v>0</v>
      </c>
    </row>
    <row r="91" spans="1:7">
      <c r="A91" s="203"/>
      <c r="B91" s="184"/>
      <c r="C91" s="186"/>
      <c r="D91" s="180"/>
      <c r="E91" s="585"/>
      <c r="F91" s="183"/>
      <c r="G91" s="203"/>
    </row>
    <row r="92" spans="1:7">
      <c r="A92" s="203"/>
      <c r="B92" s="184"/>
      <c r="C92" s="186" t="s">
        <v>300</v>
      </c>
      <c r="D92" s="180"/>
      <c r="E92" s="183"/>
      <c r="F92" s="183"/>
      <c r="G92" s="203" t="str">
        <f t="shared" si="0"/>
        <v/>
      </c>
    </row>
    <row r="93" spans="1:7">
      <c r="A93" s="203"/>
      <c r="B93" s="184"/>
      <c r="C93" s="186"/>
      <c r="D93" s="180"/>
      <c r="E93" s="183"/>
      <c r="F93" s="183"/>
      <c r="G93" s="203"/>
    </row>
    <row r="94" spans="1:7">
      <c r="A94" s="184" t="s">
        <v>221</v>
      </c>
      <c r="B94" s="184" t="s">
        <v>301</v>
      </c>
      <c r="C94" s="182" t="s">
        <v>302</v>
      </c>
      <c r="D94" s="180" t="s">
        <v>242</v>
      </c>
      <c r="E94" s="183">
        <v>580</v>
      </c>
      <c r="F94" s="183">
        <v>0</v>
      </c>
      <c r="G94" s="203">
        <f t="shared" si="0"/>
        <v>0</v>
      </c>
    </row>
    <row r="95" spans="1:7" ht="26.4">
      <c r="A95" s="184"/>
      <c r="B95" s="184"/>
      <c r="C95" s="200" t="s">
        <v>669</v>
      </c>
      <c r="D95" s="180"/>
      <c r="E95" s="183"/>
      <c r="F95" s="183"/>
      <c r="G95" s="203" t="str">
        <f t="shared" si="0"/>
        <v/>
      </c>
    </row>
    <row r="96" spans="1:7">
      <c r="A96" s="184"/>
      <c r="B96" s="184"/>
      <c r="C96" s="200"/>
      <c r="D96" s="180"/>
      <c r="E96" s="183"/>
      <c r="F96" s="183"/>
      <c r="G96" s="203"/>
    </row>
    <row r="97" spans="1:7">
      <c r="A97" s="203"/>
      <c r="B97" s="184"/>
      <c r="C97" s="186" t="s">
        <v>304</v>
      </c>
      <c r="D97" s="180"/>
      <c r="E97" s="183"/>
      <c r="F97" s="183"/>
      <c r="G97" s="203" t="str">
        <f t="shared" si="0"/>
        <v/>
      </c>
    </row>
    <row r="98" spans="1:7">
      <c r="A98" s="203"/>
      <c r="B98" s="184"/>
      <c r="C98" s="186"/>
      <c r="D98" s="180"/>
      <c r="E98" s="183"/>
      <c r="F98" s="183"/>
      <c r="G98" s="203"/>
    </row>
    <row r="99" spans="1:7" ht="43.2">
      <c r="A99" s="184" t="s">
        <v>221</v>
      </c>
      <c r="B99" s="184" t="s">
        <v>305</v>
      </c>
      <c r="C99" s="182" t="s">
        <v>928</v>
      </c>
      <c r="D99" s="180" t="s">
        <v>306</v>
      </c>
      <c r="E99" s="183">
        <v>30000</v>
      </c>
      <c r="F99" s="183">
        <v>0</v>
      </c>
      <c r="G99" s="203">
        <f t="shared" si="0"/>
        <v>0</v>
      </c>
    </row>
    <row r="100" spans="1:7">
      <c r="A100" s="184"/>
      <c r="B100" s="184"/>
      <c r="C100" s="200" t="s">
        <v>670</v>
      </c>
      <c r="D100" s="180"/>
      <c r="E100" s="183"/>
      <c r="F100" s="183"/>
      <c r="G100" s="203" t="str">
        <f t="shared" ref="G100:G107" si="2">IF(D100="","",E100*F100)</f>
        <v/>
      </c>
    </row>
    <row r="101" spans="1:7">
      <c r="A101" s="184"/>
      <c r="B101" s="184"/>
      <c r="C101" s="200"/>
      <c r="D101" s="180"/>
      <c r="E101" s="183"/>
      <c r="F101" s="183"/>
      <c r="G101" s="203"/>
    </row>
    <row r="102" spans="1:7">
      <c r="A102" s="203"/>
      <c r="B102" s="184"/>
      <c r="C102" s="186" t="s">
        <v>310</v>
      </c>
      <c r="D102" s="180"/>
      <c r="E102" s="183"/>
      <c r="F102" s="183"/>
      <c r="G102" s="203" t="str">
        <f t="shared" si="2"/>
        <v/>
      </c>
    </row>
    <row r="103" spans="1:7">
      <c r="A103" s="203"/>
      <c r="B103" s="184"/>
      <c r="C103" s="186"/>
      <c r="D103" s="180"/>
      <c r="E103" s="183"/>
      <c r="F103" s="183"/>
      <c r="G103" s="203"/>
    </row>
    <row r="104" spans="1:7" ht="28.8">
      <c r="A104" s="184" t="s">
        <v>221</v>
      </c>
      <c r="B104" s="184" t="s">
        <v>311</v>
      </c>
      <c r="C104" s="182" t="s">
        <v>312</v>
      </c>
      <c r="D104" s="180" t="s">
        <v>238</v>
      </c>
      <c r="E104" s="183">
        <v>90</v>
      </c>
      <c r="F104" s="183">
        <v>0</v>
      </c>
      <c r="G104" s="203">
        <f t="shared" si="2"/>
        <v>0</v>
      </c>
    </row>
    <row r="105" spans="1:7" ht="26.4">
      <c r="A105" s="184"/>
      <c r="B105" s="184"/>
      <c r="C105" s="200" t="s">
        <v>947</v>
      </c>
      <c r="D105" s="180"/>
      <c r="E105" s="183"/>
      <c r="F105" s="183"/>
      <c r="G105" s="203" t="str">
        <f t="shared" si="2"/>
        <v/>
      </c>
    </row>
    <row r="106" spans="1:7" ht="28.8">
      <c r="A106" s="184" t="s">
        <v>223</v>
      </c>
      <c r="B106" s="184" t="s">
        <v>314</v>
      </c>
      <c r="C106" s="182" t="s">
        <v>315</v>
      </c>
      <c r="D106" s="180" t="s">
        <v>238</v>
      </c>
      <c r="E106" s="183">
        <v>27.5</v>
      </c>
      <c r="F106" s="183">
        <v>0</v>
      </c>
      <c r="G106" s="203">
        <f t="shared" si="2"/>
        <v>0</v>
      </c>
    </row>
    <row r="107" spans="1:7" ht="26.4">
      <c r="A107" s="184"/>
      <c r="B107" s="184"/>
      <c r="C107" s="200" t="s">
        <v>946</v>
      </c>
      <c r="D107" s="180"/>
      <c r="E107" s="183"/>
      <c r="F107" s="183"/>
      <c r="G107" s="203" t="str">
        <f t="shared" si="2"/>
        <v/>
      </c>
    </row>
    <row r="108" spans="1:7" ht="28.8">
      <c r="A108" s="184" t="s">
        <v>232</v>
      </c>
      <c r="B108" s="184" t="s">
        <v>671</v>
      </c>
      <c r="C108" s="182" t="s">
        <v>672</v>
      </c>
      <c r="D108" s="180" t="s">
        <v>238</v>
      </c>
      <c r="E108" s="183">
        <v>110</v>
      </c>
      <c r="F108" s="183">
        <v>0</v>
      </c>
      <c r="G108" s="203">
        <f>IF(D108="","",E108*F108)</f>
        <v>0</v>
      </c>
    </row>
    <row r="109" spans="1:7" ht="26.4">
      <c r="A109" s="184"/>
      <c r="B109" s="184"/>
      <c r="C109" s="200" t="s">
        <v>673</v>
      </c>
      <c r="D109" s="180"/>
      <c r="E109" s="183"/>
      <c r="F109" s="183"/>
      <c r="G109" s="203" t="str">
        <f t="shared" ref="G109:G130" si="3">IF(D109="","",E109*F109)</f>
        <v/>
      </c>
    </row>
    <row r="110" spans="1:7">
      <c r="A110" s="184"/>
      <c r="B110" s="184"/>
      <c r="C110" s="200"/>
      <c r="D110" s="180"/>
      <c r="E110" s="183"/>
      <c r="F110" s="183"/>
      <c r="G110" s="203"/>
    </row>
    <row r="111" spans="1:7">
      <c r="A111" s="203"/>
      <c r="B111" s="184"/>
      <c r="C111" s="186" t="s">
        <v>320</v>
      </c>
      <c r="D111" s="180"/>
      <c r="E111" s="183"/>
      <c r="F111" s="183"/>
      <c r="G111" s="203" t="str">
        <f t="shared" si="3"/>
        <v/>
      </c>
    </row>
    <row r="112" spans="1:7">
      <c r="A112" s="203"/>
      <c r="B112" s="184"/>
      <c r="C112" s="186"/>
      <c r="D112" s="180"/>
      <c r="E112" s="183"/>
      <c r="F112" s="183"/>
      <c r="G112" s="203"/>
    </row>
    <row r="113" spans="1:7">
      <c r="A113" s="184" t="s">
        <v>221</v>
      </c>
      <c r="B113" s="184" t="s">
        <v>321</v>
      </c>
      <c r="C113" s="182" t="s">
        <v>322</v>
      </c>
      <c r="D113" s="180" t="s">
        <v>242</v>
      </c>
      <c r="E113" s="183">
        <v>370</v>
      </c>
      <c r="F113" s="183">
        <v>0</v>
      </c>
      <c r="G113" s="203">
        <f t="shared" si="3"/>
        <v>0</v>
      </c>
    </row>
    <row r="114" spans="1:7">
      <c r="A114" s="184"/>
      <c r="B114" s="184"/>
      <c r="C114" s="182"/>
      <c r="D114" s="180"/>
      <c r="E114" s="183"/>
      <c r="F114" s="183"/>
      <c r="G114" s="203"/>
    </row>
    <row r="115" spans="1:7">
      <c r="A115" s="203"/>
      <c r="B115" s="184"/>
      <c r="C115" s="186" t="s">
        <v>674</v>
      </c>
      <c r="D115" s="180"/>
      <c r="E115" s="183"/>
      <c r="F115" s="183"/>
      <c r="G115" s="203" t="str">
        <f t="shared" si="3"/>
        <v/>
      </c>
    </row>
    <row r="116" spans="1:7">
      <c r="A116" s="203"/>
      <c r="B116" s="184"/>
      <c r="C116" s="186"/>
      <c r="D116" s="180"/>
      <c r="E116" s="183"/>
      <c r="F116" s="183"/>
      <c r="G116" s="203"/>
    </row>
    <row r="117" spans="1:7" ht="57.6">
      <c r="A117" s="184" t="s">
        <v>221</v>
      </c>
      <c r="B117" s="184" t="s">
        <v>675</v>
      </c>
      <c r="C117" s="182" t="s">
        <v>948</v>
      </c>
      <c r="D117" s="180" t="s">
        <v>242</v>
      </c>
      <c r="E117" s="183">
        <v>50</v>
      </c>
      <c r="F117" s="183">
        <v>0</v>
      </c>
      <c r="G117" s="203">
        <f t="shared" si="3"/>
        <v>0</v>
      </c>
    </row>
    <row r="118" spans="1:7" ht="26.4">
      <c r="A118" s="184"/>
      <c r="B118" s="184"/>
      <c r="C118" s="200" t="s">
        <v>676</v>
      </c>
      <c r="D118" s="180"/>
      <c r="E118" s="183"/>
      <c r="F118" s="183"/>
      <c r="G118" s="203" t="str">
        <f t="shared" si="3"/>
        <v/>
      </c>
    </row>
    <row r="119" spans="1:7" ht="74.400000000000006" customHeight="1">
      <c r="A119" s="184" t="s">
        <v>223</v>
      </c>
      <c r="B119" s="184" t="s">
        <v>677</v>
      </c>
      <c r="C119" s="182" t="s">
        <v>949</v>
      </c>
      <c r="D119" s="180" t="s">
        <v>242</v>
      </c>
      <c r="E119" s="183">
        <v>50</v>
      </c>
      <c r="F119" s="183">
        <v>0</v>
      </c>
      <c r="G119" s="203">
        <f t="shared" si="3"/>
        <v>0</v>
      </c>
    </row>
    <row r="120" spans="1:7">
      <c r="A120" s="184"/>
      <c r="B120" s="184"/>
      <c r="C120" s="182"/>
      <c r="D120" s="180"/>
      <c r="E120" s="183"/>
      <c r="F120" s="183"/>
      <c r="G120" s="203"/>
    </row>
    <row r="121" spans="1:7">
      <c r="A121" s="203"/>
      <c r="B121" s="184"/>
      <c r="C121" s="186" t="s">
        <v>678</v>
      </c>
      <c r="D121" s="180"/>
      <c r="E121" s="183"/>
      <c r="F121" s="183"/>
      <c r="G121" s="203" t="str">
        <f t="shared" si="3"/>
        <v/>
      </c>
    </row>
    <row r="122" spans="1:7">
      <c r="A122" s="203"/>
      <c r="B122" s="184"/>
      <c r="C122" s="186"/>
      <c r="D122" s="180"/>
      <c r="E122" s="183"/>
      <c r="F122" s="183"/>
      <c r="G122" s="203"/>
    </row>
    <row r="123" spans="1:7" ht="43.2">
      <c r="A123" s="184" t="s">
        <v>221</v>
      </c>
      <c r="B123" s="184" t="s">
        <v>324</v>
      </c>
      <c r="C123" s="182" t="s">
        <v>930</v>
      </c>
      <c r="D123" s="180" t="s">
        <v>282</v>
      </c>
      <c r="E123" s="183">
        <v>472</v>
      </c>
      <c r="F123" s="183">
        <v>0</v>
      </c>
      <c r="G123" s="203">
        <f t="shared" si="3"/>
        <v>0</v>
      </c>
    </row>
    <row r="124" spans="1:7" ht="28.8">
      <c r="A124" s="184" t="s">
        <v>223</v>
      </c>
      <c r="B124" s="184" t="s">
        <v>328</v>
      </c>
      <c r="C124" s="182" t="s">
        <v>950</v>
      </c>
      <c r="D124" s="180" t="s">
        <v>231</v>
      </c>
      <c r="E124" s="183">
        <v>39</v>
      </c>
      <c r="F124" s="183">
        <v>0</v>
      </c>
      <c r="G124" s="203">
        <f t="shared" si="3"/>
        <v>0</v>
      </c>
    </row>
    <row r="125" spans="1:7">
      <c r="A125" s="184"/>
      <c r="B125" s="184"/>
      <c r="C125" s="182"/>
      <c r="D125" s="180"/>
      <c r="E125" s="183"/>
      <c r="F125" s="183"/>
      <c r="G125" s="203"/>
    </row>
    <row r="126" spans="1:7">
      <c r="A126" s="203"/>
      <c r="B126" s="184"/>
      <c r="C126" s="186" t="s">
        <v>679</v>
      </c>
      <c r="D126" s="180"/>
      <c r="E126" s="183"/>
      <c r="F126" s="183"/>
      <c r="G126" s="203" t="str">
        <f t="shared" si="3"/>
        <v/>
      </c>
    </row>
    <row r="127" spans="1:7">
      <c r="A127" s="203"/>
      <c r="B127" s="184"/>
      <c r="C127" s="186"/>
      <c r="D127" s="180"/>
      <c r="E127" s="183"/>
      <c r="F127" s="183"/>
      <c r="G127" s="203"/>
    </row>
    <row r="128" spans="1:7" ht="28.8">
      <c r="A128" s="184" t="s">
        <v>221</v>
      </c>
      <c r="B128" s="184" t="s">
        <v>680</v>
      </c>
      <c r="C128" s="182" t="s">
        <v>681</v>
      </c>
      <c r="D128" s="180" t="s">
        <v>242</v>
      </c>
      <c r="E128" s="183">
        <v>234</v>
      </c>
      <c r="F128" s="183">
        <v>0</v>
      </c>
      <c r="G128" s="203">
        <f t="shared" si="3"/>
        <v>0</v>
      </c>
    </row>
    <row r="129" spans="1:7">
      <c r="A129" s="184"/>
      <c r="B129" s="184"/>
      <c r="C129" s="200" t="s">
        <v>682</v>
      </c>
      <c r="D129" s="180"/>
      <c r="E129" s="183"/>
      <c r="F129" s="183"/>
      <c r="G129" s="203" t="str">
        <f t="shared" si="3"/>
        <v/>
      </c>
    </row>
    <row r="130" spans="1:7" ht="28.8">
      <c r="A130" s="184" t="s">
        <v>223</v>
      </c>
      <c r="B130" s="184" t="s">
        <v>331</v>
      </c>
      <c r="C130" s="182" t="s">
        <v>932</v>
      </c>
      <c r="D130" s="180" t="s">
        <v>242</v>
      </c>
      <c r="E130" s="183">
        <v>5.8</v>
      </c>
      <c r="F130" s="183">
        <v>0</v>
      </c>
      <c r="G130" s="203">
        <f t="shared" si="3"/>
        <v>0</v>
      </c>
    </row>
    <row r="131" spans="1:7" ht="57.6">
      <c r="A131" s="184" t="s">
        <v>232</v>
      </c>
      <c r="B131" s="184" t="s">
        <v>333</v>
      </c>
      <c r="C131" s="182" t="s">
        <v>334</v>
      </c>
      <c r="D131" s="180" t="s">
        <v>282</v>
      </c>
      <c r="E131" s="183">
        <v>480</v>
      </c>
      <c r="F131" s="183">
        <v>0</v>
      </c>
      <c r="G131" s="203">
        <f>IF(D131="","",E131*F131)</f>
        <v>0</v>
      </c>
    </row>
    <row r="132" spans="1:7" ht="57.6">
      <c r="A132" s="184" t="s">
        <v>329</v>
      </c>
      <c r="B132" s="184" t="s">
        <v>336</v>
      </c>
      <c r="C132" s="182" t="s">
        <v>337</v>
      </c>
      <c r="D132" s="180" t="s">
        <v>282</v>
      </c>
      <c r="E132" s="183">
        <v>480</v>
      </c>
      <c r="F132" s="183">
        <v>0</v>
      </c>
      <c r="G132" s="203">
        <f t="shared" ref="G132:G141" si="4">IF(D132="","",E132*F132)</f>
        <v>0</v>
      </c>
    </row>
    <row r="133" spans="1:7" ht="28.8">
      <c r="A133" s="184" t="s">
        <v>392</v>
      </c>
      <c r="B133" s="184" t="s">
        <v>339</v>
      </c>
      <c r="C133" s="182" t="s">
        <v>951</v>
      </c>
      <c r="D133" s="180" t="s">
        <v>282</v>
      </c>
      <c r="E133" s="183">
        <v>13.55</v>
      </c>
      <c r="F133" s="183">
        <v>0</v>
      </c>
      <c r="G133" s="203">
        <f t="shared" si="4"/>
        <v>0</v>
      </c>
    </row>
    <row r="134" spans="1:7">
      <c r="A134" s="184"/>
      <c r="B134" s="184"/>
      <c r="C134" s="182"/>
      <c r="D134" s="180"/>
      <c r="E134" s="183"/>
      <c r="F134" s="183"/>
      <c r="G134" s="203"/>
    </row>
    <row r="135" spans="1:7">
      <c r="A135" s="204"/>
      <c r="B135" s="186"/>
      <c r="C135" s="186" t="s">
        <v>340</v>
      </c>
      <c r="D135" s="205"/>
      <c r="E135" s="194"/>
      <c r="F135" s="194" t="s">
        <v>341</v>
      </c>
      <c r="G135" s="204">
        <f>SUM(G136:G141)</f>
        <v>0</v>
      </c>
    </row>
    <row r="136" spans="1:7">
      <c r="A136" s="184"/>
      <c r="B136" s="184"/>
      <c r="C136" s="182"/>
      <c r="D136" s="180"/>
      <c r="E136" s="183"/>
      <c r="F136" s="183"/>
      <c r="G136" s="203"/>
    </row>
    <row r="137" spans="1:7">
      <c r="A137" s="203"/>
      <c r="B137" s="184"/>
      <c r="C137" s="186" t="s">
        <v>683</v>
      </c>
      <c r="D137" s="180"/>
      <c r="E137" s="183"/>
      <c r="F137" s="183"/>
      <c r="G137" s="203" t="str">
        <f t="shared" si="4"/>
        <v/>
      </c>
    </row>
    <row r="138" spans="1:7">
      <c r="A138" s="203"/>
      <c r="B138" s="184"/>
      <c r="C138" s="186"/>
      <c r="D138" s="180"/>
      <c r="E138" s="183"/>
      <c r="F138" s="183"/>
      <c r="G138" s="203"/>
    </row>
    <row r="139" spans="1:7">
      <c r="A139" s="184" t="s">
        <v>221</v>
      </c>
      <c r="B139" s="180" t="s">
        <v>935</v>
      </c>
      <c r="C139" s="182" t="s">
        <v>135</v>
      </c>
      <c r="D139" s="180" t="s">
        <v>343</v>
      </c>
      <c r="E139" s="183">
        <v>50</v>
      </c>
      <c r="F139" s="183">
        <v>0</v>
      </c>
      <c r="G139" s="203">
        <f t="shared" si="4"/>
        <v>0</v>
      </c>
    </row>
    <row r="140" spans="1:7">
      <c r="A140" s="184" t="s">
        <v>223</v>
      </c>
      <c r="B140" s="180" t="s">
        <v>934</v>
      </c>
      <c r="C140" s="182" t="s">
        <v>138</v>
      </c>
      <c r="D140" s="180" t="s">
        <v>343</v>
      </c>
      <c r="E140" s="183">
        <v>17</v>
      </c>
      <c r="F140" s="183">
        <v>0</v>
      </c>
      <c r="G140" s="203">
        <f t="shared" si="4"/>
        <v>0</v>
      </c>
    </row>
    <row r="141" spans="1:7" ht="31.95" customHeight="1">
      <c r="A141" s="184" t="s">
        <v>232</v>
      </c>
      <c r="B141" s="180" t="s">
        <v>344</v>
      </c>
      <c r="C141" s="547" t="s">
        <v>972</v>
      </c>
      <c r="D141" s="565" t="s">
        <v>885</v>
      </c>
      <c r="E141" s="183">
        <v>1</v>
      </c>
      <c r="F141" s="183">
        <v>0</v>
      </c>
      <c r="G141" s="203">
        <f t="shared" si="4"/>
        <v>0</v>
      </c>
    </row>
    <row r="143" spans="1:7" ht="15.6">
      <c r="E143" s="583"/>
      <c r="F143" s="417" t="s">
        <v>844</v>
      </c>
      <c r="G143" s="417">
        <f>G135+G90+G77+G69+G35+G13</f>
        <v>0</v>
      </c>
    </row>
    <row r="144" spans="1:7">
      <c r="G144" s="39"/>
    </row>
    <row r="356" ht="3.75" customHeight="1"/>
    <row r="357" hidden="1"/>
    <row r="358" hidden="1"/>
    <row r="359" hidden="1"/>
    <row r="360" hidden="1"/>
    <row r="361" hidden="1"/>
    <row r="362" hidden="1"/>
    <row r="363" hidden="1"/>
    <row r="364" hidden="1"/>
    <row r="365" hidden="1"/>
    <row r="366" hidden="1"/>
    <row r="367" hidden="1"/>
  </sheetData>
  <mergeCells count="1">
    <mergeCell ref="C5:G5"/>
  </mergeCells>
  <phoneticPr fontId="61" type="noConversion"/>
  <pageMargins left="0.7" right="0.7" top="0.75" bottom="0.75" header="0.3" footer="0.3"/>
  <pageSetup paperSize="9" scale="76" orientation="landscape" r:id="rId1"/>
  <ignoredErrors>
    <ignoredError sqref="A17:A18 A20 A24 A26 A28 A32 A42 A46 A51 A53 A58 A60 A62 A66:A67 A73 A75 A81:A82 A86:A87 A94 A99 A104 A106 A108 A113 A117 A119 A123:A124 A128 A130:A133 A139:A141 A39:A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31"/>
  <sheetViews>
    <sheetView view="pageBreakPreview" topLeftCell="A139" zoomScaleNormal="100" zoomScaleSheetLayoutView="100" workbookViewId="0">
      <selection activeCell="G157" sqref="G157"/>
    </sheetView>
  </sheetViews>
  <sheetFormatPr defaultRowHeight="14.4"/>
  <cols>
    <col min="2" max="2" width="9.6640625" customWidth="1"/>
    <col min="3" max="3" width="34.6640625" customWidth="1"/>
    <col min="4" max="4" width="8.44140625" customWidth="1"/>
    <col min="5" max="5" width="11.33203125" customWidth="1"/>
    <col min="6" max="6" width="11.44140625" customWidth="1"/>
    <col min="7" max="7" width="18.5546875" customWidth="1"/>
    <col min="8" max="8" width="13.109375" bestFit="1" customWidth="1"/>
  </cols>
  <sheetData>
    <row r="1" spans="1:9" ht="15.6">
      <c r="A1" s="39"/>
      <c r="B1" s="184"/>
      <c r="C1" s="209"/>
      <c r="D1" s="207"/>
      <c r="E1" s="207"/>
      <c r="F1" s="39"/>
      <c r="G1" s="39"/>
      <c r="H1" s="67"/>
      <c r="I1" s="65"/>
    </row>
    <row r="2" spans="1:9" ht="22.8">
      <c r="A2" s="624" t="s">
        <v>875</v>
      </c>
      <c r="B2" s="624"/>
      <c r="C2" s="624"/>
      <c r="D2" s="624"/>
      <c r="E2" s="624"/>
      <c r="F2" s="624"/>
      <c r="G2" s="624"/>
      <c r="H2" s="64"/>
      <c r="I2" s="65"/>
    </row>
    <row r="3" spans="1:9">
      <c r="A3" s="39"/>
      <c r="B3" s="184"/>
      <c r="C3" s="206"/>
      <c r="D3" s="207"/>
      <c r="E3" s="207"/>
      <c r="F3" s="39"/>
      <c r="G3" s="39"/>
      <c r="H3" s="64"/>
      <c r="I3" s="65"/>
    </row>
    <row r="4" spans="1:9">
      <c r="A4" s="39"/>
      <c r="B4" s="625" t="s">
        <v>348</v>
      </c>
      <c r="C4" s="625"/>
      <c r="D4" s="625"/>
      <c r="E4" s="625"/>
      <c r="F4" s="625"/>
      <c r="G4" s="39"/>
      <c r="H4" s="68"/>
      <c r="I4" s="65"/>
    </row>
    <row r="5" spans="1:9">
      <c r="A5" s="39"/>
      <c r="B5" s="626" t="s">
        <v>349</v>
      </c>
      <c r="C5" s="626"/>
      <c r="D5" s="626"/>
      <c r="E5" s="626"/>
      <c r="F5" s="626"/>
      <c r="G5" s="39"/>
      <c r="H5" s="68"/>
      <c r="I5" s="65"/>
    </row>
    <row r="6" spans="1:9">
      <c r="A6" s="39"/>
      <c r="B6" s="626" t="s">
        <v>350</v>
      </c>
      <c r="C6" s="626"/>
      <c r="D6" s="626"/>
      <c r="E6" s="626"/>
      <c r="F6" s="626"/>
      <c r="G6" s="39"/>
      <c r="H6" s="68"/>
      <c r="I6" s="65"/>
    </row>
    <row r="7" spans="1:9">
      <c r="A7" s="39"/>
      <c r="B7" s="626" t="s">
        <v>351</v>
      </c>
      <c r="C7" s="626"/>
      <c r="D7" s="626"/>
      <c r="E7" s="626"/>
      <c r="F7" s="626"/>
      <c r="G7" s="39"/>
      <c r="H7" s="68"/>
      <c r="I7" s="65"/>
    </row>
    <row r="8" spans="1:9">
      <c r="A8" s="39"/>
      <c r="B8" s="626" t="s">
        <v>352</v>
      </c>
      <c r="C8" s="626"/>
      <c r="D8" s="626"/>
      <c r="E8" s="626"/>
      <c r="F8" s="626"/>
      <c r="G8" s="39"/>
      <c r="H8" s="68"/>
      <c r="I8" s="65"/>
    </row>
    <row r="9" spans="1:9">
      <c r="A9" s="39"/>
      <c r="B9" s="626" t="s">
        <v>353</v>
      </c>
      <c r="C9" s="626"/>
      <c r="D9" s="626"/>
      <c r="E9" s="626"/>
      <c r="F9" s="626"/>
      <c r="G9" s="39"/>
      <c r="H9" s="68"/>
      <c r="I9" s="65"/>
    </row>
    <row r="10" spans="1:9">
      <c r="A10" s="39"/>
      <c r="B10" s="626" t="s">
        <v>585</v>
      </c>
      <c r="C10" s="626"/>
      <c r="D10" s="626"/>
      <c r="E10" s="626"/>
      <c r="F10" s="626"/>
      <c r="G10" s="39"/>
      <c r="H10" s="68"/>
      <c r="I10" s="65"/>
    </row>
    <row r="11" spans="1:9">
      <c r="A11" s="39"/>
      <c r="B11" s="563" t="s">
        <v>355</v>
      </c>
      <c r="C11" s="184"/>
      <c r="D11" s="184"/>
      <c r="E11" s="184"/>
      <c r="F11" s="184"/>
      <c r="G11" s="39"/>
      <c r="H11" s="68"/>
      <c r="I11" s="65"/>
    </row>
    <row r="12" spans="1:9">
      <c r="A12" s="39"/>
      <c r="B12" s="184" t="s">
        <v>356</v>
      </c>
      <c r="C12" s="184"/>
      <c r="D12" s="184"/>
      <c r="E12" s="184"/>
      <c r="F12" s="184"/>
      <c r="G12" s="39"/>
      <c r="H12" s="68"/>
      <c r="I12" s="65"/>
    </row>
    <row r="13" spans="1:9" ht="17.399999999999999">
      <c r="A13" s="39"/>
      <c r="B13" s="184"/>
      <c r="C13" s="210"/>
      <c r="D13" s="211"/>
      <c r="E13" s="212"/>
      <c r="F13" s="211"/>
      <c r="G13" s="39"/>
      <c r="H13" s="68"/>
      <c r="I13" s="65"/>
    </row>
    <row r="14" spans="1:9">
      <c r="A14" s="39"/>
      <c r="B14" s="213" t="s">
        <v>358</v>
      </c>
      <c r="C14" s="213"/>
      <c r="D14" s="213"/>
      <c r="E14" s="213"/>
      <c r="F14" s="213"/>
      <c r="G14" s="39"/>
      <c r="H14" s="68"/>
      <c r="I14" s="65"/>
    </row>
    <row r="15" spans="1:9">
      <c r="A15" s="39"/>
      <c r="B15" s="626" t="s">
        <v>586</v>
      </c>
      <c r="C15" s="626"/>
      <c r="D15" s="626"/>
      <c r="E15" s="626"/>
      <c r="F15" s="626"/>
      <c r="G15" s="626"/>
      <c r="H15" s="68"/>
      <c r="I15" s="65"/>
    </row>
    <row r="16" spans="1:9">
      <c r="A16" s="39"/>
      <c r="B16" s="626" t="s">
        <v>587</v>
      </c>
      <c r="C16" s="626"/>
      <c r="D16" s="626"/>
      <c r="E16" s="626"/>
      <c r="F16" s="626"/>
      <c r="G16" s="626"/>
      <c r="H16" s="68"/>
      <c r="I16" s="65"/>
    </row>
    <row r="17" spans="1:9">
      <c r="A17" s="39"/>
      <c r="B17" s="626" t="s">
        <v>360</v>
      </c>
      <c r="C17" s="626"/>
      <c r="D17" s="626"/>
      <c r="E17" s="626"/>
      <c r="F17" s="626"/>
      <c r="G17" s="626"/>
      <c r="H17" s="68"/>
      <c r="I17" s="65"/>
    </row>
    <row r="18" spans="1:9">
      <c r="A18" s="39"/>
      <c r="B18" s="626" t="s">
        <v>361</v>
      </c>
      <c r="C18" s="626"/>
      <c r="D18" s="626"/>
      <c r="E18" s="626"/>
      <c r="F18" s="626"/>
      <c r="G18" s="626"/>
      <c r="H18" s="67"/>
      <c r="I18" s="65"/>
    </row>
    <row r="19" spans="1:9">
      <c r="A19" s="39"/>
      <c r="B19" s="207"/>
      <c r="C19" s="39"/>
      <c r="D19" s="207"/>
      <c r="E19" s="39"/>
      <c r="F19" s="207"/>
      <c r="G19" s="39"/>
      <c r="H19" s="67"/>
      <c r="I19" s="65"/>
    </row>
    <row r="20" spans="1:9">
      <c r="A20" s="39"/>
      <c r="B20" s="207"/>
      <c r="C20" s="39"/>
      <c r="D20" s="207"/>
      <c r="E20" s="39"/>
      <c r="F20" s="207"/>
      <c r="G20" s="39"/>
      <c r="H20" s="68"/>
      <c r="I20" s="65"/>
    </row>
    <row r="21" spans="1:9">
      <c r="A21" s="39"/>
      <c r="B21" s="218"/>
      <c r="C21" s="219" t="s">
        <v>362</v>
      </c>
      <c r="D21" s="215"/>
      <c r="E21" s="215"/>
      <c r="F21" s="216"/>
      <c r="G21" s="39"/>
      <c r="H21" s="64"/>
      <c r="I21" s="65"/>
    </row>
    <row r="22" spans="1:9">
      <c r="A22" s="39"/>
      <c r="B22" s="218"/>
      <c r="C22" s="214"/>
      <c r="D22" s="215"/>
      <c r="E22" s="215"/>
      <c r="F22" s="216"/>
      <c r="G22" s="39"/>
      <c r="H22" s="64"/>
      <c r="I22" s="65"/>
    </row>
    <row r="23" spans="1:9">
      <c r="A23" s="39"/>
      <c r="B23" s="218"/>
      <c r="C23" s="214"/>
      <c r="D23" s="215"/>
      <c r="E23" s="215"/>
      <c r="F23" s="216"/>
      <c r="G23" s="39"/>
      <c r="H23" s="64"/>
      <c r="I23" s="65"/>
    </row>
    <row r="24" spans="1:9">
      <c r="A24" s="39"/>
      <c r="B24" s="218"/>
      <c r="C24" s="214"/>
      <c r="D24" s="215"/>
      <c r="E24" s="215"/>
      <c r="F24" s="216"/>
      <c r="G24" s="39"/>
      <c r="H24" s="64"/>
      <c r="I24" s="65"/>
    </row>
    <row r="25" spans="1:9">
      <c r="A25" s="39"/>
      <c r="B25" s="220" t="s">
        <v>588</v>
      </c>
      <c r="C25" s="221" t="s">
        <v>363</v>
      </c>
      <c r="D25" s="221"/>
      <c r="E25" s="215"/>
      <c r="F25" s="216"/>
      <c r="G25" s="39">
        <f>$G$50</f>
        <v>0</v>
      </c>
      <c r="H25" s="66"/>
      <c r="I25" s="65"/>
    </row>
    <row r="26" spans="1:9">
      <c r="A26" s="39"/>
      <c r="B26" s="220"/>
      <c r="C26" s="214"/>
      <c r="D26" s="215"/>
      <c r="E26" s="215"/>
      <c r="F26" s="216"/>
      <c r="G26" s="39"/>
      <c r="H26" s="66"/>
      <c r="I26" s="65"/>
    </row>
    <row r="27" spans="1:9">
      <c r="A27" s="39"/>
      <c r="B27" s="220" t="s">
        <v>589</v>
      </c>
      <c r="C27" s="221" t="s">
        <v>364</v>
      </c>
      <c r="D27" s="221"/>
      <c r="E27" s="215"/>
      <c r="F27" s="216"/>
      <c r="G27" s="39">
        <f>$G$90</f>
        <v>0</v>
      </c>
      <c r="H27" s="64"/>
      <c r="I27" s="65"/>
    </row>
    <row r="28" spans="1:9">
      <c r="A28" s="39"/>
      <c r="B28" s="220"/>
      <c r="C28" s="214"/>
      <c r="D28" s="215"/>
      <c r="E28" s="215"/>
      <c r="F28" s="216"/>
      <c r="G28" s="39"/>
      <c r="H28" s="64"/>
      <c r="I28" s="65"/>
    </row>
    <row r="29" spans="1:9">
      <c r="A29" s="39"/>
      <c r="B29" s="220" t="s">
        <v>590</v>
      </c>
      <c r="C29" s="221" t="s">
        <v>591</v>
      </c>
      <c r="D29" s="221"/>
      <c r="E29" s="215"/>
      <c r="F29" s="216"/>
      <c r="G29" s="39">
        <f>$G$104</f>
        <v>0</v>
      </c>
      <c r="H29" s="64"/>
      <c r="I29" s="65"/>
    </row>
    <row r="30" spans="1:9">
      <c r="A30" s="39"/>
      <c r="B30" s="220"/>
      <c r="C30" s="221"/>
      <c r="D30" s="215"/>
      <c r="E30" s="215"/>
      <c r="F30" s="216"/>
      <c r="G30" s="39"/>
      <c r="H30" s="64"/>
      <c r="I30" s="65"/>
    </row>
    <row r="31" spans="1:9">
      <c r="A31" s="39"/>
      <c r="B31" s="220" t="s">
        <v>592</v>
      </c>
      <c r="C31" s="221" t="s">
        <v>366</v>
      </c>
      <c r="D31" s="221"/>
      <c r="E31" s="215"/>
      <c r="F31" s="216"/>
      <c r="G31" s="39">
        <f>$G$136</f>
        <v>0</v>
      </c>
      <c r="H31" s="64"/>
      <c r="I31" s="65"/>
    </row>
    <row r="32" spans="1:9">
      <c r="A32" s="39"/>
      <c r="B32" s="184"/>
      <c r="C32" s="208"/>
      <c r="D32" s="215"/>
      <c r="E32" s="215"/>
      <c r="F32" s="216"/>
      <c r="G32" s="39"/>
      <c r="H32" s="66"/>
      <c r="I32" s="65"/>
    </row>
    <row r="33" spans="1:9">
      <c r="A33" s="39"/>
      <c r="B33" s="220" t="s">
        <v>593</v>
      </c>
      <c r="C33" s="221" t="s">
        <v>367</v>
      </c>
      <c r="D33" s="221"/>
      <c r="E33" s="215"/>
      <c r="F33" s="216"/>
      <c r="G33" s="39">
        <f>$G$142</f>
        <v>0</v>
      </c>
      <c r="H33" s="66"/>
      <c r="I33" s="65"/>
    </row>
    <row r="34" spans="1:9">
      <c r="A34" s="39"/>
      <c r="B34" s="184"/>
      <c r="C34" s="208"/>
      <c r="D34" s="215"/>
      <c r="E34" s="215"/>
      <c r="F34" s="216"/>
      <c r="G34" s="39"/>
      <c r="H34" s="64"/>
      <c r="I34" s="65"/>
    </row>
    <row r="35" spans="1:9">
      <c r="A35" s="39"/>
      <c r="B35" s="220" t="s">
        <v>594</v>
      </c>
      <c r="C35" s="627" t="s">
        <v>368</v>
      </c>
      <c r="D35" s="627"/>
      <c r="E35" s="215"/>
      <c r="F35" s="216"/>
      <c r="G35" s="39">
        <f>$G$154</f>
        <v>0</v>
      </c>
      <c r="H35" s="64"/>
      <c r="I35" s="65"/>
    </row>
    <row r="36" spans="1:9">
      <c r="A36" s="39"/>
      <c r="B36" s="39"/>
      <c r="C36" s="39"/>
      <c r="D36" s="39"/>
      <c r="E36" s="39"/>
      <c r="F36" s="39"/>
      <c r="G36" s="39"/>
      <c r="H36" s="64"/>
      <c r="I36" s="65"/>
    </row>
    <row r="37" spans="1:9">
      <c r="A37" s="39"/>
      <c r="B37" s="220"/>
      <c r="C37" s="219" t="s">
        <v>369</v>
      </c>
      <c r="D37" s="222"/>
      <c r="E37" s="222"/>
      <c r="F37" s="223"/>
      <c r="G37" s="224">
        <f>SUM(G25:G36)</f>
        <v>0</v>
      </c>
      <c r="H37" s="64"/>
      <c r="I37" s="65"/>
    </row>
    <row r="38" spans="1:9">
      <c r="A38" s="39"/>
      <c r="B38" s="218"/>
      <c r="C38" s="214"/>
      <c r="D38" s="215"/>
      <c r="E38" s="215"/>
      <c r="F38" s="216"/>
      <c r="G38" s="39"/>
      <c r="H38" s="64"/>
      <c r="I38" s="65"/>
    </row>
    <row r="39" spans="1:9">
      <c r="A39" s="225"/>
      <c r="B39" s="226"/>
      <c r="C39" s="227"/>
      <c r="D39" s="228"/>
      <c r="E39" s="228"/>
      <c r="F39" s="229"/>
      <c r="G39" s="225"/>
      <c r="H39" s="64"/>
      <c r="I39" s="65"/>
    </row>
    <row r="40" spans="1:9" ht="28.2" thickBot="1">
      <c r="A40" s="230" t="s">
        <v>213</v>
      </c>
      <c r="B40" s="231" t="s">
        <v>214</v>
      </c>
      <c r="C40" s="231" t="s">
        <v>215</v>
      </c>
      <c r="D40" s="232" t="s">
        <v>216</v>
      </c>
      <c r="E40" s="230" t="s">
        <v>217</v>
      </c>
      <c r="F40" s="230" t="s">
        <v>372</v>
      </c>
      <c r="G40" s="233" t="s">
        <v>219</v>
      </c>
      <c r="H40" s="64"/>
      <c r="I40" s="65"/>
    </row>
    <row r="41" spans="1:9">
      <c r="A41" s="234"/>
      <c r="B41" s="235"/>
      <c r="C41" s="236"/>
      <c r="D41" s="237"/>
      <c r="E41" s="238"/>
      <c r="F41" s="239"/>
      <c r="G41" s="234"/>
      <c r="H41" s="64"/>
      <c r="I41" s="65"/>
    </row>
    <row r="42" spans="1:9">
      <c r="A42" s="234"/>
      <c r="B42" s="240" t="s">
        <v>2</v>
      </c>
      <c r="C42" s="241" t="s">
        <v>363</v>
      </c>
      <c r="D42" s="242"/>
      <c r="E42" s="60"/>
      <c r="F42" s="234"/>
      <c r="G42" s="234"/>
      <c r="H42" s="64"/>
      <c r="I42" s="65"/>
    </row>
    <row r="43" spans="1:9">
      <c r="A43" s="234"/>
      <c r="B43" s="240"/>
      <c r="C43" s="241"/>
      <c r="D43" s="242"/>
      <c r="E43" s="60"/>
      <c r="F43" s="234"/>
      <c r="G43" s="234"/>
      <c r="H43" s="64"/>
      <c r="I43" s="65"/>
    </row>
    <row r="44" spans="1:9">
      <c r="A44" s="234"/>
      <c r="B44" s="240" t="s">
        <v>373</v>
      </c>
      <c r="C44" s="241" t="s">
        <v>374</v>
      </c>
      <c r="D44" s="242"/>
      <c r="E44" s="60"/>
      <c r="F44" s="234"/>
      <c r="G44" s="234"/>
      <c r="H44" s="64"/>
      <c r="I44" s="65"/>
    </row>
    <row r="45" spans="1:9">
      <c r="A45" s="234"/>
      <c r="B45" s="240"/>
      <c r="C45" s="241"/>
      <c r="D45" s="242"/>
      <c r="E45" s="60"/>
      <c r="F45" s="234"/>
      <c r="G45" s="234"/>
      <c r="H45" s="64"/>
      <c r="I45" s="65"/>
    </row>
    <row r="46" spans="1:9" ht="29.4" customHeight="1">
      <c r="A46" s="243" t="s">
        <v>221</v>
      </c>
      <c r="B46" s="244" t="s">
        <v>375</v>
      </c>
      <c r="C46" s="245" t="s">
        <v>596</v>
      </c>
      <c r="D46" s="242" t="s">
        <v>9</v>
      </c>
      <c r="E46" s="60">
        <v>1</v>
      </c>
      <c r="F46" s="234">
        <v>0</v>
      </c>
      <c r="G46" s="234">
        <f>E46*F46</f>
        <v>0</v>
      </c>
      <c r="H46" s="64"/>
      <c r="I46" s="65"/>
    </row>
    <row r="47" spans="1:9">
      <c r="A47" s="234"/>
      <c r="B47" s="244"/>
      <c r="C47" s="245"/>
      <c r="D47" s="242"/>
      <c r="E47" s="60"/>
      <c r="F47" s="234"/>
      <c r="G47" s="234"/>
      <c r="H47" s="64"/>
      <c r="I47" s="65"/>
    </row>
    <row r="48" spans="1:9" ht="43.2">
      <c r="A48" s="243" t="s">
        <v>223</v>
      </c>
      <c r="B48" s="244" t="s">
        <v>377</v>
      </c>
      <c r="C48" s="245" t="s">
        <v>378</v>
      </c>
      <c r="D48" s="242" t="s">
        <v>9</v>
      </c>
      <c r="E48" s="60">
        <v>2</v>
      </c>
      <c r="F48" s="234">
        <v>0</v>
      </c>
      <c r="G48" s="234">
        <f t="shared" ref="G48" si="0">E48*F48</f>
        <v>0</v>
      </c>
      <c r="H48" s="64"/>
      <c r="I48" s="65"/>
    </row>
    <row r="49" spans="1:9">
      <c r="A49" s="234"/>
      <c r="B49" s="244"/>
      <c r="C49" s="245"/>
      <c r="D49" s="242"/>
      <c r="E49" s="60"/>
      <c r="F49" s="234"/>
      <c r="G49" s="234"/>
      <c r="H49" s="64"/>
      <c r="I49" s="65"/>
    </row>
    <row r="50" spans="1:9" ht="15" thickBot="1">
      <c r="A50" s="247"/>
      <c r="B50" s="248"/>
      <c r="C50" s="249" t="s">
        <v>413</v>
      </c>
      <c r="D50" s="250"/>
      <c r="E50" s="251"/>
      <c r="F50" s="252"/>
      <c r="G50" s="562">
        <f>SUM(G46:G48)</f>
        <v>0</v>
      </c>
      <c r="H50" s="64"/>
      <c r="I50" s="65"/>
    </row>
    <row r="51" spans="1:9" ht="15" thickTop="1">
      <c r="A51" s="243"/>
      <c r="B51" s="240"/>
      <c r="C51" s="241"/>
      <c r="D51" s="242"/>
      <c r="E51" s="60"/>
      <c r="F51" s="234"/>
      <c r="G51" s="234"/>
      <c r="H51" s="64"/>
      <c r="I51" s="65"/>
    </row>
    <row r="52" spans="1:9">
      <c r="A52" s="243"/>
      <c r="B52" s="240" t="s">
        <v>6</v>
      </c>
      <c r="C52" s="253" t="s">
        <v>414</v>
      </c>
      <c r="D52" s="242"/>
      <c r="E52" s="60"/>
      <c r="F52" s="234"/>
      <c r="G52" s="254"/>
      <c r="H52" s="64"/>
      <c r="I52" s="65"/>
    </row>
    <row r="53" spans="1:9">
      <c r="A53" s="243"/>
      <c r="B53" s="244"/>
      <c r="C53" s="255"/>
      <c r="D53" s="242"/>
      <c r="E53" s="60"/>
      <c r="F53" s="234"/>
      <c r="G53" s="254"/>
      <c r="H53" s="64"/>
      <c r="I53" s="65"/>
    </row>
    <row r="54" spans="1:9">
      <c r="A54" s="243"/>
      <c r="B54" s="240" t="s">
        <v>415</v>
      </c>
      <c r="C54" s="253" t="s">
        <v>416</v>
      </c>
      <c r="D54" s="242"/>
      <c r="E54" s="60"/>
      <c r="F54" s="234"/>
      <c r="G54" s="254"/>
      <c r="H54" s="64"/>
      <c r="I54" s="65"/>
    </row>
    <row r="55" spans="1:9">
      <c r="A55" s="243"/>
      <c r="B55" s="240"/>
      <c r="C55" s="253"/>
      <c r="D55" s="242"/>
      <c r="E55" s="60"/>
      <c r="F55" s="234"/>
      <c r="G55" s="254"/>
      <c r="H55" s="64"/>
      <c r="I55" s="65"/>
    </row>
    <row r="56" spans="1:9" ht="84">
      <c r="A56" s="243" t="s">
        <v>221</v>
      </c>
      <c r="B56" s="244" t="s">
        <v>597</v>
      </c>
      <c r="C56" s="255" t="s">
        <v>598</v>
      </c>
      <c r="D56" s="242" t="s">
        <v>394</v>
      </c>
      <c r="E56" s="60">
        <v>1</v>
      </c>
      <c r="F56" s="234">
        <v>0</v>
      </c>
      <c r="G56" s="234">
        <f t="shared" ref="G56:G88" si="1">E56*F56</f>
        <v>0</v>
      </c>
      <c r="H56" s="64"/>
      <c r="I56" s="65"/>
    </row>
    <row r="57" spans="1:9">
      <c r="A57" s="243"/>
      <c r="B57" s="240"/>
      <c r="C57" s="253"/>
      <c r="D57" s="242"/>
      <c r="E57" s="60"/>
      <c r="F57" s="234"/>
      <c r="G57" s="234"/>
      <c r="H57" s="64"/>
      <c r="I57" s="65"/>
    </row>
    <row r="58" spans="1:9" ht="66">
      <c r="A58" s="243" t="s">
        <v>223</v>
      </c>
      <c r="B58" s="244" t="s">
        <v>529</v>
      </c>
      <c r="C58" s="256" t="s">
        <v>599</v>
      </c>
      <c r="D58" s="242" t="s">
        <v>394</v>
      </c>
      <c r="E58" s="60">
        <v>480</v>
      </c>
      <c r="F58" s="234">
        <v>0</v>
      </c>
      <c r="G58" s="234">
        <f t="shared" si="1"/>
        <v>0</v>
      </c>
      <c r="H58" s="64"/>
      <c r="I58" s="65"/>
    </row>
    <row r="59" spans="1:9">
      <c r="A59" s="234"/>
      <c r="B59" s="244"/>
      <c r="C59" s="256"/>
      <c r="D59" s="242"/>
      <c r="E59" s="60"/>
      <c r="F59" s="234"/>
      <c r="G59" s="234"/>
      <c r="H59" s="64"/>
      <c r="I59" s="65"/>
    </row>
    <row r="60" spans="1:9" ht="52.8">
      <c r="A60" s="243" t="s">
        <v>232</v>
      </c>
      <c r="B60" s="244" t="s">
        <v>600</v>
      </c>
      <c r="C60" s="256" t="s">
        <v>601</v>
      </c>
      <c r="D60" s="242" t="s">
        <v>394</v>
      </c>
      <c r="E60" s="60">
        <v>2.5</v>
      </c>
      <c r="F60" s="234">
        <v>0</v>
      </c>
      <c r="G60" s="234">
        <f t="shared" si="1"/>
        <v>0</v>
      </c>
      <c r="H60" s="64"/>
      <c r="I60" s="65"/>
    </row>
    <row r="61" spans="1:9">
      <c r="A61" s="243"/>
      <c r="B61" s="257"/>
      <c r="C61" s="256"/>
      <c r="D61" s="242"/>
      <c r="E61" s="60"/>
      <c r="F61" s="246"/>
      <c r="G61" s="234"/>
      <c r="H61" s="64"/>
      <c r="I61" s="65"/>
    </row>
    <row r="62" spans="1:9">
      <c r="A62" s="243"/>
      <c r="B62" s="240" t="s">
        <v>421</v>
      </c>
      <c r="C62" s="253" t="s">
        <v>422</v>
      </c>
      <c r="D62" s="242"/>
      <c r="E62" s="60"/>
      <c r="F62" s="246"/>
      <c r="G62" s="234"/>
      <c r="H62" s="64"/>
      <c r="I62" s="65"/>
    </row>
    <row r="63" spans="1:9">
      <c r="A63" s="243"/>
      <c r="B63" s="240"/>
      <c r="C63" s="253"/>
      <c r="D63" s="242"/>
      <c r="E63" s="60"/>
      <c r="F63" s="246"/>
      <c r="G63" s="234"/>
      <c r="H63" s="64"/>
      <c r="I63" s="65"/>
    </row>
    <row r="64" spans="1:9" ht="39.6">
      <c r="A64" s="243" t="s">
        <v>329</v>
      </c>
      <c r="B64" s="244" t="s">
        <v>531</v>
      </c>
      <c r="C64" s="256" t="s">
        <v>602</v>
      </c>
      <c r="D64" s="242" t="s">
        <v>384</v>
      </c>
      <c r="E64" s="60">
        <v>110</v>
      </c>
      <c r="F64" s="234">
        <v>0</v>
      </c>
      <c r="G64" s="234">
        <f t="shared" si="1"/>
        <v>0</v>
      </c>
      <c r="H64" s="64"/>
      <c r="I64" s="65"/>
    </row>
    <row r="65" spans="1:9">
      <c r="A65" s="243"/>
      <c r="B65" s="244"/>
      <c r="C65" s="256"/>
      <c r="D65" s="242"/>
      <c r="E65" s="60"/>
      <c r="F65" s="234"/>
      <c r="G65" s="234"/>
      <c r="H65" s="64"/>
      <c r="I65" s="65"/>
    </row>
    <row r="66" spans="1:9" ht="26.4">
      <c r="A66" s="234"/>
      <c r="B66" s="240" t="s">
        <v>532</v>
      </c>
      <c r="C66" s="253" t="s">
        <v>603</v>
      </c>
      <c r="D66" s="258"/>
      <c r="E66" s="60"/>
      <c r="F66" s="234"/>
      <c r="G66" s="234"/>
      <c r="H66" s="64"/>
      <c r="I66" s="65"/>
    </row>
    <row r="67" spans="1:9">
      <c r="A67" s="234"/>
      <c r="B67" s="244"/>
      <c r="C67" s="255"/>
      <c r="D67" s="242"/>
      <c r="E67" s="60"/>
      <c r="F67" s="234"/>
      <c r="G67" s="234"/>
      <c r="H67" s="64"/>
      <c r="I67" s="65"/>
    </row>
    <row r="68" spans="1:9" ht="43.2">
      <c r="A68" s="243" t="s">
        <v>392</v>
      </c>
      <c r="B68" s="244" t="s">
        <v>604</v>
      </c>
      <c r="C68" s="255" t="s">
        <v>955</v>
      </c>
      <c r="D68" s="242" t="s">
        <v>384</v>
      </c>
      <c r="E68" s="60">
        <v>215</v>
      </c>
      <c r="F68" s="234">
        <v>0</v>
      </c>
      <c r="G68" s="234">
        <f t="shared" si="1"/>
        <v>0</v>
      </c>
      <c r="H68" s="66"/>
      <c r="I68" s="65"/>
    </row>
    <row r="69" spans="1:9">
      <c r="A69" s="243"/>
      <c r="B69" s="244"/>
      <c r="C69" s="255"/>
      <c r="D69" s="242"/>
      <c r="E69" s="60"/>
      <c r="F69" s="234"/>
      <c r="G69" s="234"/>
      <c r="H69" s="66"/>
      <c r="I69" s="65"/>
    </row>
    <row r="70" spans="1:9" ht="26.4">
      <c r="A70" s="243"/>
      <c r="B70" s="240" t="s">
        <v>425</v>
      </c>
      <c r="C70" s="253" t="s">
        <v>426</v>
      </c>
      <c r="D70" s="242"/>
      <c r="E70" s="60"/>
      <c r="F70" s="234"/>
      <c r="G70" s="234"/>
      <c r="H70" s="64"/>
      <c r="I70" s="65"/>
    </row>
    <row r="71" spans="1:9">
      <c r="A71" s="243"/>
      <c r="B71" s="244"/>
      <c r="C71" s="255"/>
      <c r="D71" s="242"/>
      <c r="E71" s="60"/>
      <c r="F71" s="234"/>
      <c r="G71" s="234"/>
      <c r="H71" s="64"/>
      <c r="I71" s="65"/>
    </row>
    <row r="72" spans="1:9" ht="111.6">
      <c r="A72" s="243" t="s">
        <v>399</v>
      </c>
      <c r="B72" s="244" t="s">
        <v>605</v>
      </c>
      <c r="C72" s="255" t="s">
        <v>606</v>
      </c>
      <c r="D72" s="242" t="s">
        <v>394</v>
      </c>
      <c r="E72" s="60">
        <v>95</v>
      </c>
      <c r="F72" s="234">
        <v>0</v>
      </c>
      <c r="G72" s="234">
        <f t="shared" si="1"/>
        <v>0</v>
      </c>
      <c r="H72" s="64"/>
      <c r="I72" s="65"/>
    </row>
    <row r="73" spans="1:9">
      <c r="A73" s="243"/>
      <c r="B73" s="244"/>
      <c r="C73" s="255"/>
      <c r="D73" s="242"/>
      <c r="E73" s="60"/>
      <c r="F73" s="234"/>
      <c r="G73" s="234"/>
      <c r="H73" s="64"/>
      <c r="I73" s="65"/>
    </row>
    <row r="74" spans="1:9" ht="43.2">
      <c r="A74" s="243" t="s">
        <v>400</v>
      </c>
      <c r="B74" s="244" t="s">
        <v>605</v>
      </c>
      <c r="C74" s="255" t="s">
        <v>607</v>
      </c>
      <c r="D74" s="242" t="s">
        <v>394</v>
      </c>
      <c r="E74" s="60">
        <v>57</v>
      </c>
      <c r="F74" s="234">
        <v>0</v>
      </c>
      <c r="G74" s="234">
        <f t="shared" si="1"/>
        <v>0</v>
      </c>
      <c r="H74" s="64"/>
      <c r="I74" s="65"/>
    </row>
    <row r="75" spans="1:9">
      <c r="A75" s="243"/>
      <c r="B75" s="244"/>
      <c r="C75" s="255"/>
      <c r="D75" s="242"/>
      <c r="E75" s="60"/>
      <c r="F75" s="234"/>
      <c r="G75" s="234"/>
      <c r="H75" s="65"/>
      <c r="I75" s="65"/>
    </row>
    <row r="76" spans="1:9" ht="123.6">
      <c r="A76" s="243" t="s">
        <v>403</v>
      </c>
      <c r="B76" s="244" t="s">
        <v>608</v>
      </c>
      <c r="C76" s="255" t="s">
        <v>609</v>
      </c>
      <c r="D76" s="242" t="s">
        <v>394</v>
      </c>
      <c r="E76" s="60">
        <v>65</v>
      </c>
      <c r="F76" s="234">
        <v>0</v>
      </c>
      <c r="G76" s="234">
        <f t="shared" si="1"/>
        <v>0</v>
      </c>
    </row>
    <row r="77" spans="1:9">
      <c r="A77" s="243"/>
      <c r="B77" s="244"/>
      <c r="C77" s="255"/>
      <c r="D77" s="242"/>
      <c r="E77" s="60"/>
      <c r="F77" s="234"/>
      <c r="G77" s="234"/>
    </row>
    <row r="78" spans="1:9">
      <c r="A78" s="243"/>
      <c r="B78" s="240" t="s">
        <v>429</v>
      </c>
      <c r="C78" s="253" t="s">
        <v>430</v>
      </c>
      <c r="D78" s="242"/>
      <c r="E78" s="60"/>
      <c r="F78" s="234"/>
      <c r="G78" s="234"/>
    </row>
    <row r="79" spans="1:9">
      <c r="A79" s="243"/>
      <c r="B79" s="259"/>
      <c r="C79" s="256"/>
      <c r="D79" s="242"/>
      <c r="E79" s="60"/>
      <c r="F79" s="234"/>
      <c r="G79" s="234"/>
    </row>
    <row r="80" spans="1:9" ht="42.6" customHeight="1">
      <c r="A80" s="243" t="s">
        <v>404</v>
      </c>
      <c r="B80" s="259" t="s">
        <v>610</v>
      </c>
      <c r="C80" s="275" t="s">
        <v>611</v>
      </c>
      <c r="D80" s="242" t="s">
        <v>384</v>
      </c>
      <c r="E80" s="60">
        <v>85</v>
      </c>
      <c r="F80" s="234">
        <v>0</v>
      </c>
      <c r="G80" s="234">
        <f t="shared" si="1"/>
        <v>0</v>
      </c>
    </row>
    <row r="81" spans="1:7">
      <c r="A81" s="243"/>
      <c r="B81" s="259"/>
      <c r="C81" s="256"/>
      <c r="D81" s="242"/>
      <c r="E81" s="60"/>
      <c r="F81" s="234"/>
      <c r="G81" s="234"/>
    </row>
    <row r="82" spans="1:7">
      <c r="A82" s="243" t="s">
        <v>407</v>
      </c>
      <c r="B82" s="259" t="s">
        <v>433</v>
      </c>
      <c r="C82" s="256" t="s">
        <v>434</v>
      </c>
      <c r="D82" s="242" t="s">
        <v>384</v>
      </c>
      <c r="E82" s="60">
        <v>85</v>
      </c>
      <c r="F82" s="234">
        <v>0</v>
      </c>
      <c r="G82" s="234">
        <f t="shared" si="1"/>
        <v>0</v>
      </c>
    </row>
    <row r="83" spans="1:7">
      <c r="A83" s="243"/>
      <c r="B83" s="259"/>
      <c r="C83" s="256"/>
      <c r="D83" s="242"/>
      <c r="E83" s="60"/>
      <c r="F83" s="234"/>
      <c r="G83" s="234"/>
    </row>
    <row r="84" spans="1:7" ht="52.8">
      <c r="A84" s="243" t="s">
        <v>409</v>
      </c>
      <c r="B84" s="259" t="s">
        <v>612</v>
      </c>
      <c r="C84" s="256" t="s">
        <v>613</v>
      </c>
      <c r="D84" s="242" t="s">
        <v>384</v>
      </c>
      <c r="E84" s="60">
        <v>175</v>
      </c>
      <c r="F84" s="234">
        <v>0</v>
      </c>
      <c r="G84" s="234">
        <f t="shared" si="1"/>
        <v>0</v>
      </c>
    </row>
    <row r="85" spans="1:7">
      <c r="A85" s="243"/>
      <c r="B85" s="259"/>
      <c r="C85" s="256"/>
      <c r="D85" s="242"/>
      <c r="E85" s="60"/>
      <c r="F85" s="234"/>
      <c r="G85" s="234"/>
    </row>
    <row r="86" spans="1:7" ht="26.4">
      <c r="A86" s="234"/>
      <c r="B86" s="240" t="s">
        <v>614</v>
      </c>
      <c r="C86" s="253" t="s">
        <v>436</v>
      </c>
      <c r="D86" s="242"/>
      <c r="E86" s="60"/>
      <c r="F86" s="234"/>
      <c r="G86" s="234"/>
    </row>
    <row r="87" spans="1:7">
      <c r="A87" s="234"/>
      <c r="B87" s="240"/>
      <c r="C87" s="253"/>
      <c r="D87" s="242"/>
      <c r="E87" s="60"/>
      <c r="F87" s="234"/>
      <c r="G87" s="234"/>
    </row>
    <row r="88" spans="1:7" ht="52.8">
      <c r="A88" s="243" t="s">
        <v>411</v>
      </c>
      <c r="B88" s="259" t="s">
        <v>945</v>
      </c>
      <c r="C88" s="256" t="s">
        <v>959</v>
      </c>
      <c r="D88" s="242" t="s">
        <v>394</v>
      </c>
      <c r="E88" s="60">
        <v>483.5</v>
      </c>
      <c r="F88" s="234">
        <v>0</v>
      </c>
      <c r="G88" s="234">
        <f t="shared" si="1"/>
        <v>0</v>
      </c>
    </row>
    <row r="89" spans="1:7">
      <c r="A89" s="260"/>
      <c r="B89" s="244"/>
      <c r="C89" s="245"/>
      <c r="D89" s="242"/>
      <c r="E89" s="60"/>
      <c r="F89" s="234"/>
      <c r="G89" s="254"/>
    </row>
    <row r="90" spans="1:7" ht="15" thickBot="1">
      <c r="A90" s="247"/>
      <c r="B90" s="248"/>
      <c r="C90" s="249" t="s">
        <v>438</v>
      </c>
      <c r="D90" s="250"/>
      <c r="E90" s="251"/>
      <c r="F90" s="252"/>
      <c r="G90" s="562">
        <f>SUM(G56:G88)</f>
        <v>0</v>
      </c>
    </row>
    <row r="91" spans="1:7" ht="15" thickTop="1">
      <c r="A91" s="261"/>
      <c r="B91" s="262"/>
      <c r="C91" s="263"/>
      <c r="D91" s="258"/>
      <c r="E91" s="264"/>
      <c r="F91" s="265"/>
      <c r="G91" s="254"/>
    </row>
    <row r="92" spans="1:7">
      <c r="A92" s="266"/>
      <c r="B92" s="240" t="s">
        <v>10</v>
      </c>
      <c r="C92" s="241" t="s">
        <v>591</v>
      </c>
      <c r="D92" s="267"/>
      <c r="E92" s="268"/>
      <c r="F92" s="265"/>
      <c r="G92" s="269"/>
    </row>
    <row r="93" spans="1:7">
      <c r="A93" s="266"/>
      <c r="B93" s="270"/>
      <c r="C93" s="271"/>
      <c r="D93" s="267"/>
      <c r="E93" s="268"/>
      <c r="F93" s="265"/>
      <c r="G93" s="269"/>
    </row>
    <row r="94" spans="1:7">
      <c r="A94" s="272"/>
      <c r="B94" s="273" t="s">
        <v>539</v>
      </c>
      <c r="C94" s="274" t="s">
        <v>615</v>
      </c>
      <c r="D94" s="60"/>
      <c r="E94" s="207"/>
      <c r="F94" s="234"/>
      <c r="G94" s="254"/>
    </row>
    <row r="95" spans="1:7">
      <c r="A95" s="272"/>
      <c r="B95" s="259"/>
      <c r="C95" s="275"/>
      <c r="D95" s="60"/>
      <c r="E95" s="207"/>
      <c r="F95" s="234"/>
      <c r="G95" s="254"/>
    </row>
    <row r="96" spans="1:7" ht="52.8">
      <c r="A96" s="243" t="s">
        <v>221</v>
      </c>
      <c r="B96" s="259" t="s">
        <v>616</v>
      </c>
      <c r="C96" s="275" t="s">
        <v>617</v>
      </c>
      <c r="D96" s="60" t="s">
        <v>544</v>
      </c>
      <c r="E96" s="207">
        <v>74</v>
      </c>
      <c r="F96" s="234">
        <v>0</v>
      </c>
      <c r="G96" s="254">
        <f t="shared" ref="G96:G102" si="2">E96*F96</f>
        <v>0</v>
      </c>
    </row>
    <row r="97" spans="1:7">
      <c r="A97" s="243"/>
      <c r="B97" s="259"/>
      <c r="C97" s="275"/>
      <c r="D97" s="60"/>
      <c r="E97" s="207"/>
      <c r="F97" s="234"/>
      <c r="G97" s="254"/>
    </row>
    <row r="98" spans="1:7" ht="39.6">
      <c r="A98" s="243" t="s">
        <v>223</v>
      </c>
      <c r="B98" s="259" t="s">
        <v>618</v>
      </c>
      <c r="C98" s="275" t="s">
        <v>619</v>
      </c>
      <c r="D98" s="60" t="s">
        <v>9</v>
      </c>
      <c r="E98" s="242">
        <v>36</v>
      </c>
      <c r="F98" s="234">
        <v>0</v>
      </c>
      <c r="G98" s="254">
        <f>E98*F98</f>
        <v>0</v>
      </c>
    </row>
    <row r="99" spans="1:7">
      <c r="A99" s="243"/>
      <c r="B99" s="259"/>
      <c r="C99" s="275"/>
      <c r="D99" s="60"/>
      <c r="E99" s="207"/>
      <c r="F99" s="246"/>
      <c r="G99" s="254"/>
    </row>
    <row r="100" spans="1:7" ht="26.4">
      <c r="A100" s="243"/>
      <c r="B100" s="273" t="s">
        <v>439</v>
      </c>
      <c r="C100" s="274" t="s">
        <v>620</v>
      </c>
      <c r="D100" s="60"/>
      <c r="E100" s="207"/>
      <c r="F100" s="246"/>
      <c r="G100" s="254"/>
    </row>
    <row r="101" spans="1:7">
      <c r="A101" s="243"/>
      <c r="B101" s="273"/>
      <c r="C101" s="274"/>
      <c r="D101" s="60"/>
      <c r="E101" s="207"/>
      <c r="F101" s="246"/>
      <c r="G101" s="254"/>
    </row>
    <row r="102" spans="1:7" ht="52.8">
      <c r="A102" s="243" t="s">
        <v>232</v>
      </c>
      <c r="B102" s="259" t="s">
        <v>621</v>
      </c>
      <c r="C102" s="275" t="s">
        <v>622</v>
      </c>
      <c r="D102" s="60" t="s">
        <v>544</v>
      </c>
      <c r="E102" s="207">
        <v>13</v>
      </c>
      <c r="F102" s="234">
        <v>0</v>
      </c>
      <c r="G102" s="254">
        <f t="shared" si="2"/>
        <v>0</v>
      </c>
    </row>
    <row r="103" spans="1:7">
      <c r="A103" s="272"/>
      <c r="B103" s="259"/>
      <c r="C103" s="275"/>
      <c r="D103" s="60"/>
      <c r="E103" s="207"/>
      <c r="F103" s="234"/>
      <c r="G103" s="254"/>
    </row>
    <row r="104" spans="1:7" ht="15" thickBot="1">
      <c r="A104" s="247"/>
      <c r="B104" s="248"/>
      <c r="C104" s="249" t="s">
        <v>623</v>
      </c>
      <c r="D104" s="250"/>
      <c r="E104" s="251"/>
      <c r="F104" s="252"/>
      <c r="G104" s="562">
        <f>SUM(G94:G103)</f>
        <v>0</v>
      </c>
    </row>
    <row r="105" spans="1:7" ht="15" thickTop="1">
      <c r="A105" s="272"/>
      <c r="B105" s="244"/>
      <c r="C105" s="245"/>
      <c r="D105" s="242"/>
      <c r="E105" s="60"/>
      <c r="F105" s="234"/>
      <c r="G105" s="254"/>
    </row>
    <row r="106" spans="1:7">
      <c r="A106" s="234"/>
      <c r="B106" s="240" t="s">
        <v>14</v>
      </c>
      <c r="C106" s="241" t="s">
        <v>366</v>
      </c>
      <c r="D106" s="242"/>
      <c r="E106" s="60"/>
      <c r="F106" s="234"/>
      <c r="G106" s="254"/>
    </row>
    <row r="107" spans="1:7">
      <c r="A107" s="234"/>
      <c r="B107" s="240"/>
      <c r="C107" s="241"/>
      <c r="D107" s="242"/>
      <c r="E107" s="60"/>
      <c r="F107" s="234"/>
      <c r="G107" s="254"/>
    </row>
    <row r="108" spans="1:7">
      <c r="A108" s="234"/>
      <c r="B108" s="240" t="s">
        <v>624</v>
      </c>
      <c r="C108" s="241" t="s">
        <v>454</v>
      </c>
      <c r="D108" s="242"/>
      <c r="E108" s="60"/>
      <c r="F108" s="234"/>
      <c r="G108" s="254"/>
    </row>
    <row r="109" spans="1:7">
      <c r="A109" s="234"/>
      <c r="B109" s="244"/>
      <c r="C109" s="245"/>
      <c r="D109" s="242"/>
      <c r="E109" s="60"/>
      <c r="F109" s="234"/>
      <c r="G109" s="254"/>
    </row>
    <row r="110" spans="1:7" ht="28.8">
      <c r="A110" s="243" t="s">
        <v>221</v>
      </c>
      <c r="B110" s="244" t="s">
        <v>455</v>
      </c>
      <c r="C110" s="245" t="s">
        <v>625</v>
      </c>
      <c r="D110" s="242" t="s">
        <v>384</v>
      </c>
      <c r="E110" s="60">
        <v>40</v>
      </c>
      <c r="F110" s="234">
        <v>0</v>
      </c>
      <c r="G110" s="254">
        <f>E110*F110</f>
        <v>0</v>
      </c>
    </row>
    <row r="111" spans="1:7">
      <c r="A111" s="243"/>
      <c r="B111" s="244"/>
      <c r="C111" s="245"/>
      <c r="D111" s="242"/>
      <c r="E111" s="60"/>
      <c r="F111" s="234"/>
      <c r="G111" s="254"/>
    </row>
    <row r="112" spans="1:7" ht="43.2">
      <c r="A112" s="243" t="s">
        <v>223</v>
      </c>
      <c r="B112" s="244" t="s">
        <v>626</v>
      </c>
      <c r="C112" s="245" t="s">
        <v>627</v>
      </c>
      <c r="D112" s="242" t="s">
        <v>384</v>
      </c>
      <c r="E112" s="60">
        <v>87</v>
      </c>
      <c r="F112" s="234">
        <v>0</v>
      </c>
      <c r="G112" s="254">
        <f t="shared" ref="G112:G134" si="3">E112*F112</f>
        <v>0</v>
      </c>
    </row>
    <row r="113" spans="1:7">
      <c r="A113" s="243"/>
      <c r="B113" s="244"/>
      <c r="C113" s="245"/>
      <c r="D113" s="242"/>
      <c r="E113" s="60"/>
      <c r="F113" s="234"/>
      <c r="G113" s="254"/>
    </row>
    <row r="114" spans="1:7" ht="43.2">
      <c r="A114" s="243" t="s">
        <v>232</v>
      </c>
      <c r="B114" s="244" t="s">
        <v>628</v>
      </c>
      <c r="C114" s="245" t="s">
        <v>629</v>
      </c>
      <c r="D114" s="242" t="s">
        <v>384</v>
      </c>
      <c r="E114" s="60">
        <v>80</v>
      </c>
      <c r="F114" s="234">
        <v>0</v>
      </c>
      <c r="G114" s="254">
        <f>E114*F114</f>
        <v>0</v>
      </c>
    </row>
    <row r="115" spans="1:7">
      <c r="A115" s="234"/>
      <c r="B115" s="244"/>
      <c r="C115" s="245"/>
      <c r="D115" s="242"/>
      <c r="E115" s="60"/>
      <c r="F115" s="234"/>
      <c r="G115" s="254"/>
    </row>
    <row r="116" spans="1:7">
      <c r="A116" s="234"/>
      <c r="B116" s="240" t="s">
        <v>630</v>
      </c>
      <c r="C116" s="241" t="s">
        <v>464</v>
      </c>
      <c r="D116" s="242"/>
      <c r="E116" s="60"/>
      <c r="F116" s="234"/>
      <c r="G116" s="254"/>
    </row>
    <row r="117" spans="1:7">
      <c r="A117" s="234"/>
      <c r="B117" s="240"/>
      <c r="C117" s="241"/>
      <c r="D117" s="242"/>
      <c r="E117" s="60"/>
      <c r="F117" s="234"/>
      <c r="G117" s="254"/>
    </row>
    <row r="118" spans="1:7" ht="57.6">
      <c r="A118" s="243" t="s">
        <v>329</v>
      </c>
      <c r="B118" s="244" t="s">
        <v>465</v>
      </c>
      <c r="C118" s="245" t="s">
        <v>631</v>
      </c>
      <c r="D118" s="242" t="s">
        <v>467</v>
      </c>
      <c r="E118" s="60">
        <v>4314.5600000000004</v>
      </c>
      <c r="F118" s="234">
        <v>0</v>
      </c>
      <c r="G118" s="254">
        <f t="shared" si="3"/>
        <v>0</v>
      </c>
    </row>
    <row r="119" spans="1:7">
      <c r="A119" s="243"/>
      <c r="B119" s="244"/>
      <c r="C119" s="245"/>
      <c r="D119" s="242"/>
      <c r="E119" s="60"/>
      <c r="F119" s="234"/>
      <c r="G119" s="254"/>
    </row>
    <row r="120" spans="1:7">
      <c r="A120" s="265"/>
      <c r="B120" s="240" t="s">
        <v>632</v>
      </c>
      <c r="C120" s="241" t="s">
        <v>471</v>
      </c>
      <c r="D120" s="258"/>
      <c r="E120" s="264"/>
      <c r="F120" s="265"/>
      <c r="G120" s="254"/>
    </row>
    <row r="121" spans="1:7">
      <c r="A121" s="265"/>
      <c r="B121" s="240"/>
      <c r="C121" s="241"/>
      <c r="D121" s="258"/>
      <c r="E121" s="264"/>
      <c r="F121" s="265"/>
      <c r="G121" s="254"/>
    </row>
    <row r="122" spans="1:7" ht="69.599999999999994">
      <c r="A122" s="243" t="s">
        <v>392</v>
      </c>
      <c r="B122" s="244" t="s">
        <v>633</v>
      </c>
      <c r="C122" s="245" t="s">
        <v>634</v>
      </c>
      <c r="D122" s="242" t="s">
        <v>394</v>
      </c>
      <c r="E122" s="60">
        <v>23</v>
      </c>
      <c r="F122" s="277">
        <v>0</v>
      </c>
      <c r="G122" s="254">
        <f>E122*F122</f>
        <v>0</v>
      </c>
    </row>
    <row r="123" spans="1:7">
      <c r="A123" s="234"/>
      <c r="B123" s="244"/>
      <c r="C123" s="245"/>
      <c r="D123" s="242"/>
      <c r="E123" s="60"/>
      <c r="F123" s="234"/>
      <c r="G123" s="254"/>
    </row>
    <row r="124" spans="1:7" ht="69.599999999999994">
      <c r="A124" s="243" t="s">
        <v>399</v>
      </c>
      <c r="B124" s="244" t="s">
        <v>635</v>
      </c>
      <c r="C124" s="245" t="s">
        <v>636</v>
      </c>
      <c r="D124" s="242" t="s">
        <v>394</v>
      </c>
      <c r="E124" s="60">
        <v>31</v>
      </c>
      <c r="F124" s="277">
        <v>0</v>
      </c>
      <c r="G124" s="254">
        <f>E124*F124</f>
        <v>0</v>
      </c>
    </row>
    <row r="125" spans="1:7">
      <c r="A125" s="234"/>
      <c r="B125" s="244"/>
      <c r="C125" s="245"/>
      <c r="D125" s="242"/>
      <c r="E125" s="60"/>
      <c r="F125" s="234"/>
      <c r="G125" s="254"/>
    </row>
    <row r="126" spans="1:7" ht="158.4">
      <c r="A126" s="278" t="s">
        <v>400</v>
      </c>
      <c r="B126" s="244" t="s">
        <v>637</v>
      </c>
      <c r="C126" s="245" t="s">
        <v>638</v>
      </c>
      <c r="D126" s="242" t="s">
        <v>394</v>
      </c>
      <c r="E126" s="60">
        <v>230</v>
      </c>
      <c r="F126" s="277">
        <v>0</v>
      </c>
      <c r="G126" s="254">
        <f t="shared" si="3"/>
        <v>0</v>
      </c>
    </row>
    <row r="127" spans="1:7">
      <c r="A127" s="243"/>
      <c r="B127" s="244"/>
      <c r="C127" s="245"/>
      <c r="D127" s="242"/>
      <c r="E127" s="60"/>
      <c r="F127" s="234"/>
      <c r="G127" s="254"/>
    </row>
    <row r="128" spans="1:7">
      <c r="A128" s="278"/>
      <c r="B128" s="279" t="s">
        <v>92</v>
      </c>
      <c r="C128" s="280" t="s">
        <v>480</v>
      </c>
      <c r="D128" s="242"/>
      <c r="E128" s="62"/>
      <c r="F128" s="277"/>
      <c r="G128" s="254"/>
    </row>
    <row r="129" spans="1:7">
      <c r="A129" s="278"/>
      <c r="B129" s="244"/>
      <c r="C129" s="245"/>
      <c r="D129" s="242"/>
      <c r="E129" s="62"/>
      <c r="F129" s="277"/>
      <c r="G129" s="254"/>
    </row>
    <row r="130" spans="1:7" ht="69.599999999999994">
      <c r="A130" s="278" t="s">
        <v>403</v>
      </c>
      <c r="B130" s="244" t="s">
        <v>639</v>
      </c>
      <c r="C130" s="245" t="s">
        <v>640</v>
      </c>
      <c r="D130" s="242" t="s">
        <v>9</v>
      </c>
      <c r="E130" s="62">
        <v>72</v>
      </c>
      <c r="F130" s="277">
        <v>0</v>
      </c>
      <c r="G130" s="254">
        <f t="shared" si="3"/>
        <v>0</v>
      </c>
    </row>
    <row r="131" spans="1:7">
      <c r="A131" s="278"/>
      <c r="B131" s="244"/>
      <c r="C131" s="245"/>
      <c r="D131" s="242"/>
      <c r="E131" s="62"/>
      <c r="F131" s="277"/>
      <c r="G131" s="254"/>
    </row>
    <row r="132" spans="1:7">
      <c r="A132" s="278"/>
      <c r="B132" s="279" t="s">
        <v>641</v>
      </c>
      <c r="C132" s="280" t="s">
        <v>492</v>
      </c>
      <c r="D132" s="242"/>
      <c r="E132" s="62"/>
      <c r="F132" s="277"/>
      <c r="G132" s="254"/>
    </row>
    <row r="133" spans="1:7">
      <c r="A133" s="278"/>
      <c r="B133" s="279"/>
      <c r="C133" s="280"/>
      <c r="D133" s="242"/>
      <c r="E133" s="62"/>
      <c r="F133" s="277"/>
      <c r="G133" s="254"/>
    </row>
    <row r="134" spans="1:7" ht="27.6">
      <c r="A134" s="278" t="s">
        <v>404</v>
      </c>
      <c r="B134" s="244" t="s">
        <v>642</v>
      </c>
      <c r="C134" s="245" t="s">
        <v>643</v>
      </c>
      <c r="D134" s="242" t="s">
        <v>544</v>
      </c>
      <c r="E134" s="62">
        <v>5</v>
      </c>
      <c r="F134" s="277">
        <v>0</v>
      </c>
      <c r="G134" s="254">
        <f t="shared" si="3"/>
        <v>0</v>
      </c>
    </row>
    <row r="135" spans="1:7">
      <c r="A135" s="260"/>
      <c r="B135" s="244"/>
      <c r="C135" s="245"/>
      <c r="D135" s="242"/>
      <c r="E135" s="60"/>
      <c r="F135" s="234"/>
      <c r="G135" s="254"/>
    </row>
    <row r="136" spans="1:7" ht="27" thickBot="1">
      <c r="A136" s="247"/>
      <c r="B136" s="248"/>
      <c r="C136" s="249" t="s">
        <v>511</v>
      </c>
      <c r="D136" s="250"/>
      <c r="E136" s="251"/>
      <c r="F136" s="252"/>
      <c r="G136" s="562">
        <f>SUM(G110:G134)</f>
        <v>0</v>
      </c>
    </row>
    <row r="137" spans="1:7" ht="15" thickTop="1">
      <c r="A137" s="234"/>
      <c r="B137" s="244"/>
      <c r="C137" s="263"/>
      <c r="D137" s="281"/>
      <c r="E137" s="282"/>
      <c r="F137" s="265"/>
      <c r="G137" s="254"/>
    </row>
    <row r="138" spans="1:7">
      <c r="A138" s="234"/>
      <c r="B138" s="240" t="s">
        <v>18</v>
      </c>
      <c r="C138" s="241" t="s">
        <v>367</v>
      </c>
      <c r="D138" s="242"/>
      <c r="E138" s="60"/>
      <c r="F138" s="234"/>
      <c r="G138" s="254"/>
    </row>
    <row r="139" spans="1:7">
      <c r="A139" s="234"/>
      <c r="B139" s="244"/>
      <c r="C139" s="245"/>
      <c r="D139" s="242"/>
      <c r="E139" s="60"/>
      <c r="F139" s="234"/>
      <c r="G139" s="254"/>
    </row>
    <row r="140" spans="1:7" ht="72">
      <c r="A140" s="243" t="s">
        <v>221</v>
      </c>
      <c r="B140" s="244" t="s">
        <v>644</v>
      </c>
      <c r="C140" s="245" t="s">
        <v>645</v>
      </c>
      <c r="D140" s="242" t="s">
        <v>544</v>
      </c>
      <c r="E140" s="62">
        <v>74</v>
      </c>
      <c r="F140" s="234">
        <v>0</v>
      </c>
      <c r="G140" s="254">
        <f>E140*F140</f>
        <v>0</v>
      </c>
    </row>
    <row r="141" spans="1:7">
      <c r="A141" s="234"/>
      <c r="B141" s="244"/>
      <c r="C141" s="245"/>
      <c r="D141" s="242"/>
      <c r="E141" s="62"/>
      <c r="F141" s="234"/>
      <c r="G141" s="254"/>
    </row>
    <row r="142" spans="1:7" ht="15" thickBot="1">
      <c r="A142" s="247"/>
      <c r="B142" s="248"/>
      <c r="C142" s="249" t="s">
        <v>515</v>
      </c>
      <c r="D142" s="250"/>
      <c r="E142" s="251"/>
      <c r="F142" s="252"/>
      <c r="G142" s="562">
        <f>SUM(G140:G141)</f>
        <v>0</v>
      </c>
    </row>
    <row r="143" spans="1:7" ht="15" thickTop="1">
      <c r="A143" s="234"/>
      <c r="B143" s="244"/>
      <c r="C143" s="263"/>
      <c r="D143" s="281"/>
      <c r="E143" s="282"/>
      <c r="F143" s="265"/>
      <c r="G143" s="254"/>
    </row>
    <row r="144" spans="1:7">
      <c r="A144" s="234"/>
      <c r="B144" s="240" t="s">
        <v>22</v>
      </c>
      <c r="C144" s="241" t="s">
        <v>368</v>
      </c>
      <c r="D144" s="242"/>
      <c r="E144" s="60"/>
      <c r="F144" s="234"/>
      <c r="G144" s="254"/>
    </row>
    <row r="145" spans="1:7">
      <c r="A145" s="234"/>
      <c r="B145" s="240"/>
      <c r="C145" s="241"/>
      <c r="D145" s="242"/>
      <c r="E145" s="60"/>
      <c r="F145" s="234"/>
      <c r="G145" s="254"/>
    </row>
    <row r="146" spans="1:7" ht="26.4">
      <c r="A146" s="234"/>
      <c r="B146" s="240" t="s">
        <v>565</v>
      </c>
      <c r="C146" s="241" t="s">
        <v>523</v>
      </c>
      <c r="D146" s="242"/>
      <c r="E146" s="60"/>
      <c r="F146" s="234"/>
      <c r="G146" s="254"/>
    </row>
    <row r="147" spans="1:7">
      <c r="A147" s="234"/>
      <c r="B147" s="244"/>
      <c r="C147" s="245"/>
      <c r="D147" s="242"/>
      <c r="E147" s="60"/>
      <c r="F147" s="234"/>
      <c r="G147" s="254"/>
    </row>
    <row r="148" spans="1:7">
      <c r="A148" s="243" t="s">
        <v>221</v>
      </c>
      <c r="B148" s="244" t="s">
        <v>134</v>
      </c>
      <c r="C148" s="245" t="s">
        <v>954</v>
      </c>
      <c r="D148" s="242" t="s">
        <v>524</v>
      </c>
      <c r="E148" s="62">
        <v>32</v>
      </c>
      <c r="F148" s="234">
        <v>0</v>
      </c>
      <c r="G148" s="254">
        <f>E148*F148</f>
        <v>0</v>
      </c>
    </row>
    <row r="149" spans="1:7">
      <c r="A149" s="243"/>
      <c r="B149" s="244"/>
      <c r="C149" s="245"/>
      <c r="D149" s="242"/>
      <c r="E149" s="62"/>
      <c r="F149" s="234"/>
      <c r="G149" s="254"/>
    </row>
    <row r="150" spans="1:7">
      <c r="A150" s="243" t="s">
        <v>223</v>
      </c>
      <c r="B150" s="244" t="s">
        <v>137</v>
      </c>
      <c r="C150" s="276" t="s">
        <v>138</v>
      </c>
      <c r="D150" s="242" t="s">
        <v>524</v>
      </c>
      <c r="E150" s="62">
        <v>64</v>
      </c>
      <c r="F150" s="234">
        <v>0</v>
      </c>
      <c r="G150" s="254">
        <f>E150*F150</f>
        <v>0</v>
      </c>
    </row>
    <row r="151" spans="1:7">
      <c r="A151" s="234"/>
      <c r="B151" s="244"/>
      <c r="C151" s="245"/>
      <c r="D151" s="242"/>
      <c r="E151" s="62"/>
      <c r="F151" s="234"/>
      <c r="G151" s="254"/>
    </row>
    <row r="152" spans="1:7" ht="43.2">
      <c r="A152" s="243" t="s">
        <v>232</v>
      </c>
      <c r="B152" s="244" t="s">
        <v>525</v>
      </c>
      <c r="C152" s="245" t="s">
        <v>972</v>
      </c>
      <c r="D152" s="242" t="s">
        <v>713</v>
      </c>
      <c r="E152" s="62">
        <v>1</v>
      </c>
      <c r="F152" s="234">
        <v>0</v>
      </c>
      <c r="G152" s="254">
        <f>E152*F152</f>
        <v>0</v>
      </c>
    </row>
    <row r="153" spans="1:7">
      <c r="A153" s="234"/>
      <c r="B153" s="244"/>
      <c r="C153" s="245"/>
      <c r="D153" s="242"/>
      <c r="E153" s="62"/>
      <c r="F153" s="234"/>
      <c r="G153" s="254"/>
    </row>
    <row r="154" spans="1:7" ht="15" thickBot="1">
      <c r="A154" s="247"/>
      <c r="B154" s="248"/>
      <c r="C154" s="249" t="s">
        <v>526</v>
      </c>
      <c r="D154" s="250"/>
      <c r="E154" s="251"/>
      <c r="F154" s="252"/>
      <c r="G154" s="562">
        <f>SUM(G148:G153)</f>
        <v>0</v>
      </c>
    </row>
    <row r="155" spans="1:7" ht="15" thickTop="1">
      <c r="E155" s="583"/>
      <c r="G155" s="583"/>
    </row>
    <row r="320" ht="3.75" customHeight="1"/>
    <row r="321" hidden="1"/>
    <row r="322" hidden="1"/>
    <row r="323" hidden="1"/>
    <row r="324" hidden="1"/>
    <row r="325" hidden="1"/>
    <row r="326" hidden="1"/>
    <row r="327" hidden="1"/>
    <row r="328" hidden="1"/>
    <row r="329" hidden="1"/>
    <row r="330" hidden="1"/>
    <row r="331" hidden="1"/>
  </sheetData>
  <mergeCells count="13">
    <mergeCell ref="B17:G17"/>
    <mergeCell ref="B18:G18"/>
    <mergeCell ref="C35:D35"/>
    <mergeCell ref="B8:F8"/>
    <mergeCell ref="B9:F9"/>
    <mergeCell ref="B10:F10"/>
    <mergeCell ref="B15:G15"/>
    <mergeCell ref="B16:G16"/>
    <mergeCell ref="A2:G2"/>
    <mergeCell ref="B4:F4"/>
    <mergeCell ref="B5:F5"/>
    <mergeCell ref="B6:F6"/>
    <mergeCell ref="B7:F7"/>
  </mergeCells>
  <pageMargins left="0.7" right="0.7" top="0.75" bottom="0.75" header="0.3" footer="0.3"/>
  <pageSetup paperSize="9" scale="84" orientation="portrait" r:id="rId1"/>
  <rowBreaks count="1" manualBreakCount="1">
    <brk id="39" max="16383" man="1"/>
  </rowBreaks>
  <ignoredErrors>
    <ignoredError sqref="B42 A46 A48 B52 A56 A58 A60 A64 A68 A72 A74 A76 A80 A82 A84 A88 B92 A96 A98 A102 B106 A110 A112 A114 A118 A122 A124 A126 A130 A134 B138 A140 B144 A148 A150 A15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0"/>
  <sheetViews>
    <sheetView view="pageBreakPreview" topLeftCell="A142" zoomScaleNormal="100" zoomScaleSheetLayoutView="100" workbookViewId="0">
      <selection activeCell="C157" sqref="C157"/>
    </sheetView>
  </sheetViews>
  <sheetFormatPr defaultRowHeight="14.4"/>
  <cols>
    <col min="2" max="2" width="10" customWidth="1"/>
    <col min="3" max="3" width="34.6640625" customWidth="1"/>
    <col min="4" max="4" width="10.88671875" customWidth="1"/>
    <col min="5" max="5" width="9.109375" bestFit="1" customWidth="1"/>
    <col min="6" max="6" width="11.88671875" customWidth="1"/>
    <col min="7" max="7" width="15.88671875" customWidth="1"/>
    <col min="8" max="8" width="13.109375" bestFit="1" customWidth="1"/>
  </cols>
  <sheetData>
    <row r="1" spans="1:9" ht="15.6">
      <c r="A1" s="39"/>
      <c r="B1" s="184"/>
      <c r="C1" s="209"/>
      <c r="D1" s="207"/>
      <c r="E1" s="207"/>
      <c r="F1" s="39"/>
      <c r="G1" s="39"/>
      <c r="H1" s="67"/>
      <c r="I1" s="65"/>
    </row>
    <row r="2" spans="1:9" ht="22.8">
      <c r="A2" s="624" t="s">
        <v>212</v>
      </c>
      <c r="B2" s="624"/>
      <c r="C2" s="624"/>
      <c r="D2" s="624"/>
      <c r="E2" s="624"/>
      <c r="F2" s="624"/>
      <c r="G2" s="624"/>
      <c r="H2" s="64"/>
      <c r="I2" s="65"/>
    </row>
    <row r="3" spans="1:9">
      <c r="A3" s="39"/>
      <c r="B3" s="184"/>
      <c r="C3" s="206"/>
      <c r="D3" s="207"/>
      <c r="E3" s="207"/>
      <c r="F3" s="39"/>
      <c r="G3" s="39"/>
      <c r="H3" s="64"/>
      <c r="I3" s="65"/>
    </row>
    <row r="4" spans="1:9">
      <c r="A4" s="39"/>
      <c r="B4" s="625" t="s">
        <v>348</v>
      </c>
      <c r="C4" s="625"/>
      <c r="D4" s="625"/>
      <c r="E4" s="625"/>
      <c r="F4" s="625"/>
      <c r="G4" s="39"/>
      <c r="H4" s="68"/>
      <c r="I4" s="65"/>
    </row>
    <row r="5" spans="1:9">
      <c r="A5" s="39"/>
      <c r="B5" s="626" t="s">
        <v>349</v>
      </c>
      <c r="C5" s="626"/>
      <c r="D5" s="626"/>
      <c r="E5" s="626"/>
      <c r="F5" s="626"/>
      <c r="G5" s="39"/>
      <c r="H5" s="68"/>
      <c r="I5" s="65"/>
    </row>
    <row r="6" spans="1:9">
      <c r="A6" s="39"/>
      <c r="B6" s="626" t="s">
        <v>350</v>
      </c>
      <c r="C6" s="626"/>
      <c r="D6" s="626"/>
      <c r="E6" s="626"/>
      <c r="F6" s="626"/>
      <c r="G6" s="39"/>
      <c r="H6" s="68"/>
      <c r="I6" s="65"/>
    </row>
    <row r="7" spans="1:9">
      <c r="A7" s="39"/>
      <c r="B7" s="626" t="s">
        <v>351</v>
      </c>
      <c r="C7" s="626"/>
      <c r="D7" s="626"/>
      <c r="E7" s="626"/>
      <c r="F7" s="626"/>
      <c r="G7" s="39"/>
      <c r="H7" s="68"/>
      <c r="I7" s="65"/>
    </row>
    <row r="8" spans="1:9">
      <c r="A8" s="39"/>
      <c r="B8" s="626" t="s">
        <v>352</v>
      </c>
      <c r="C8" s="626"/>
      <c r="D8" s="626"/>
      <c r="E8" s="626"/>
      <c r="F8" s="626"/>
      <c r="G8" s="39"/>
      <c r="H8" s="68"/>
      <c r="I8" s="65"/>
    </row>
    <row r="9" spans="1:9">
      <c r="A9" s="39"/>
      <c r="B9" s="626" t="s">
        <v>353</v>
      </c>
      <c r="C9" s="626"/>
      <c r="D9" s="626"/>
      <c r="E9" s="626"/>
      <c r="F9" s="626"/>
      <c r="G9" s="39"/>
      <c r="H9" s="68"/>
      <c r="I9" s="65"/>
    </row>
    <row r="10" spans="1:9">
      <c r="A10" s="39"/>
      <c r="B10" s="626" t="s">
        <v>585</v>
      </c>
      <c r="C10" s="626"/>
      <c r="D10" s="626"/>
      <c r="E10" s="626"/>
      <c r="F10" s="626"/>
      <c r="G10" s="39"/>
      <c r="H10" s="68"/>
      <c r="I10" s="65"/>
    </row>
    <row r="11" spans="1:9">
      <c r="A11" s="39"/>
      <c r="B11" s="184" t="s">
        <v>355</v>
      </c>
      <c r="C11" s="184"/>
      <c r="D11" s="184"/>
      <c r="E11" s="184"/>
      <c r="F11" s="184"/>
      <c r="G11" s="39"/>
      <c r="H11" s="68"/>
      <c r="I11" s="65"/>
    </row>
    <row r="12" spans="1:9">
      <c r="A12" s="39"/>
      <c r="B12" s="184" t="s">
        <v>356</v>
      </c>
      <c r="C12" s="184"/>
      <c r="D12" s="184"/>
      <c r="E12" s="184"/>
      <c r="F12" s="184"/>
      <c r="G12" s="39"/>
      <c r="H12" s="68"/>
      <c r="I12" s="65"/>
    </row>
    <row r="13" spans="1:9" ht="17.399999999999999">
      <c r="A13" s="39"/>
      <c r="B13" s="184"/>
      <c r="C13" s="210"/>
      <c r="D13" s="211"/>
      <c r="E13" s="212"/>
      <c r="F13" s="211"/>
      <c r="G13" s="39"/>
      <c r="H13" s="68"/>
      <c r="I13" s="65"/>
    </row>
    <row r="14" spans="1:9">
      <c r="A14" s="39"/>
      <c r="B14" s="213" t="s">
        <v>358</v>
      </c>
      <c r="C14" s="213"/>
      <c r="D14" s="213"/>
      <c r="E14" s="213"/>
      <c r="F14" s="213"/>
      <c r="G14" s="39"/>
      <c r="H14" s="68"/>
      <c r="I14" s="65"/>
    </row>
    <row r="15" spans="1:9">
      <c r="A15" s="39"/>
      <c r="B15" s="626" t="s">
        <v>586</v>
      </c>
      <c r="C15" s="626"/>
      <c r="D15" s="626"/>
      <c r="E15" s="626"/>
      <c r="F15" s="626"/>
      <c r="G15" s="626"/>
      <c r="H15" s="68"/>
      <c r="I15" s="65"/>
    </row>
    <row r="16" spans="1:9">
      <c r="A16" s="39"/>
      <c r="B16" s="626" t="s">
        <v>587</v>
      </c>
      <c r="C16" s="626"/>
      <c r="D16" s="626"/>
      <c r="E16" s="626"/>
      <c r="F16" s="626"/>
      <c r="G16" s="626"/>
      <c r="H16" s="68"/>
      <c r="I16" s="65"/>
    </row>
    <row r="17" spans="1:9">
      <c r="A17" s="39"/>
      <c r="B17" s="626" t="s">
        <v>360</v>
      </c>
      <c r="C17" s="626"/>
      <c r="D17" s="626"/>
      <c r="E17" s="626"/>
      <c r="F17" s="626"/>
      <c r="G17" s="626"/>
      <c r="H17" s="68"/>
      <c r="I17" s="65"/>
    </row>
    <row r="18" spans="1:9">
      <c r="A18" s="39"/>
      <c r="B18" s="626" t="s">
        <v>361</v>
      </c>
      <c r="C18" s="626"/>
      <c r="D18" s="626"/>
      <c r="E18" s="626"/>
      <c r="F18" s="626"/>
      <c r="G18" s="626"/>
      <c r="H18" s="67"/>
      <c r="I18" s="65"/>
    </row>
    <row r="19" spans="1:9">
      <c r="A19" s="39"/>
      <c r="B19" s="207"/>
      <c r="C19" s="39"/>
      <c r="D19" s="207"/>
      <c r="E19" s="39"/>
      <c r="F19" s="207"/>
      <c r="G19" s="39"/>
      <c r="H19" s="67"/>
      <c r="I19" s="65"/>
    </row>
    <row r="20" spans="1:9">
      <c r="A20" s="39"/>
      <c r="B20" s="218"/>
      <c r="C20" s="214"/>
      <c r="D20" s="215"/>
      <c r="E20" s="215"/>
      <c r="F20" s="216"/>
      <c r="G20" s="39"/>
      <c r="H20" s="64"/>
      <c r="I20" s="65"/>
    </row>
    <row r="21" spans="1:9">
      <c r="A21" s="39"/>
      <c r="B21" s="218"/>
      <c r="C21" s="219" t="s">
        <v>362</v>
      </c>
      <c r="D21" s="215"/>
      <c r="E21" s="215"/>
      <c r="F21" s="216"/>
      <c r="G21" s="39"/>
      <c r="H21" s="64"/>
      <c r="I21" s="65"/>
    </row>
    <row r="22" spans="1:9">
      <c r="A22" s="39"/>
      <c r="B22" s="218"/>
      <c r="C22" s="214"/>
      <c r="D22" s="215"/>
      <c r="E22" s="215"/>
      <c r="F22" s="216"/>
      <c r="G22" s="39"/>
      <c r="H22" s="64"/>
      <c r="I22" s="65"/>
    </row>
    <row r="23" spans="1:9">
      <c r="A23" s="39"/>
      <c r="B23" s="218"/>
      <c r="C23" s="214"/>
      <c r="D23" s="215"/>
      <c r="E23" s="215"/>
      <c r="F23" s="216"/>
      <c r="G23" s="39"/>
      <c r="H23" s="64"/>
      <c r="I23" s="65"/>
    </row>
    <row r="24" spans="1:9">
      <c r="A24" s="39"/>
      <c r="B24" s="218"/>
      <c r="C24" s="214"/>
      <c r="D24" s="215"/>
      <c r="E24" s="215"/>
      <c r="F24" s="216"/>
      <c r="G24" s="39"/>
      <c r="H24" s="64"/>
      <c r="I24" s="65"/>
    </row>
    <row r="25" spans="1:9">
      <c r="A25" s="39"/>
      <c r="B25" s="220" t="s">
        <v>588</v>
      </c>
      <c r="C25" s="221" t="s">
        <v>363</v>
      </c>
      <c r="D25" s="221"/>
      <c r="E25" s="215"/>
      <c r="F25" s="216"/>
      <c r="G25" s="39">
        <f>$G$50</f>
        <v>0</v>
      </c>
      <c r="H25" s="66"/>
      <c r="I25" s="65"/>
    </row>
    <row r="26" spans="1:9">
      <c r="A26" s="39"/>
      <c r="B26" s="220"/>
      <c r="C26" s="214"/>
      <c r="D26" s="215"/>
      <c r="E26" s="215"/>
      <c r="F26" s="216"/>
      <c r="G26" s="39"/>
      <c r="H26" s="66"/>
      <c r="I26" s="65"/>
    </row>
    <row r="27" spans="1:9">
      <c r="A27" s="39"/>
      <c r="B27" s="220" t="s">
        <v>589</v>
      </c>
      <c r="C27" s="221" t="s">
        <v>364</v>
      </c>
      <c r="D27" s="221"/>
      <c r="E27" s="215"/>
      <c r="F27" s="216"/>
      <c r="G27" s="39">
        <f>$G$88</f>
        <v>0</v>
      </c>
      <c r="H27" s="64"/>
      <c r="I27" s="65"/>
    </row>
    <row r="28" spans="1:9">
      <c r="A28" s="39"/>
      <c r="B28" s="220"/>
      <c r="C28" s="214"/>
      <c r="D28" s="215"/>
      <c r="E28" s="215"/>
      <c r="F28" s="216"/>
      <c r="G28" s="39"/>
      <c r="H28" s="64"/>
      <c r="I28" s="65"/>
    </row>
    <row r="29" spans="1:9">
      <c r="A29" s="39"/>
      <c r="B29" s="220" t="s">
        <v>590</v>
      </c>
      <c r="C29" s="221" t="s">
        <v>591</v>
      </c>
      <c r="D29" s="221"/>
      <c r="E29" s="215"/>
      <c r="F29" s="216"/>
      <c r="G29" s="39">
        <f>$G$102</f>
        <v>0</v>
      </c>
      <c r="H29" s="64"/>
      <c r="I29" s="65"/>
    </row>
    <row r="30" spans="1:9">
      <c r="A30" s="39"/>
      <c r="B30" s="220"/>
      <c r="C30" s="221"/>
      <c r="D30" s="215"/>
      <c r="E30" s="215"/>
      <c r="F30" s="216"/>
      <c r="G30" s="39"/>
      <c r="H30" s="64"/>
      <c r="I30" s="65"/>
    </row>
    <row r="31" spans="1:9">
      <c r="A31" s="39"/>
      <c r="B31" s="220" t="s">
        <v>592</v>
      </c>
      <c r="C31" s="221" t="s">
        <v>366</v>
      </c>
      <c r="D31" s="221"/>
      <c r="E31" s="215"/>
      <c r="F31" s="216"/>
      <c r="G31" s="39">
        <f>$G$134</f>
        <v>0</v>
      </c>
      <c r="H31" s="64"/>
      <c r="I31" s="65"/>
    </row>
    <row r="32" spans="1:9">
      <c r="A32" s="39"/>
      <c r="B32" s="184"/>
      <c r="C32" s="208"/>
      <c r="D32" s="215"/>
      <c r="E32" s="215"/>
      <c r="F32" s="216"/>
      <c r="G32" s="39"/>
      <c r="H32" s="66"/>
      <c r="I32" s="65"/>
    </row>
    <row r="33" spans="1:9">
      <c r="A33" s="39"/>
      <c r="B33" s="220" t="s">
        <v>593</v>
      </c>
      <c r="C33" s="221" t="s">
        <v>367</v>
      </c>
      <c r="D33" s="221"/>
      <c r="E33" s="215"/>
      <c r="F33" s="216"/>
      <c r="G33" s="39">
        <f>$G$140</f>
        <v>0</v>
      </c>
      <c r="H33" s="66"/>
      <c r="I33" s="65"/>
    </row>
    <row r="34" spans="1:9">
      <c r="A34" s="39"/>
      <c r="B34" s="184"/>
      <c r="C34" s="208"/>
      <c r="D34" s="215"/>
      <c r="E34" s="215"/>
      <c r="F34" s="216"/>
      <c r="G34" s="39"/>
      <c r="H34" s="64"/>
      <c r="I34" s="65"/>
    </row>
    <row r="35" spans="1:9">
      <c r="A35" s="39"/>
      <c r="B35" s="220" t="s">
        <v>594</v>
      </c>
      <c r="C35" s="627" t="s">
        <v>368</v>
      </c>
      <c r="D35" s="627"/>
      <c r="E35" s="215"/>
      <c r="F35" s="216"/>
      <c r="G35" s="39">
        <f>$G$152</f>
        <v>0</v>
      </c>
      <c r="H35" s="64"/>
      <c r="I35" s="65"/>
    </row>
    <row r="36" spans="1:9">
      <c r="A36" s="39"/>
      <c r="B36" s="39"/>
      <c r="C36" s="39"/>
      <c r="D36" s="39"/>
      <c r="E36" s="39"/>
      <c r="F36" s="39"/>
      <c r="G36" s="39"/>
      <c r="H36" s="64"/>
      <c r="I36" s="65"/>
    </row>
    <row r="37" spans="1:9">
      <c r="A37" s="39"/>
      <c r="B37" s="220"/>
      <c r="C37" s="219" t="s">
        <v>369</v>
      </c>
      <c r="D37" s="222"/>
      <c r="E37" s="222"/>
      <c r="F37" s="223"/>
      <c r="G37" s="224">
        <f>SUM(G25:G36)</f>
        <v>0</v>
      </c>
      <c r="H37" s="64"/>
      <c r="I37" s="65"/>
    </row>
    <row r="38" spans="1:9">
      <c r="A38" s="39"/>
      <c r="B38" s="218"/>
      <c r="C38" s="214"/>
      <c r="D38" s="215"/>
      <c r="E38" s="215"/>
      <c r="F38" s="216"/>
      <c r="G38" s="39"/>
      <c r="H38" s="64"/>
      <c r="I38" s="65"/>
    </row>
    <row r="39" spans="1:9">
      <c r="A39" s="225"/>
      <c r="B39" s="226"/>
      <c r="C39" s="227"/>
      <c r="D39" s="228"/>
      <c r="E39" s="228"/>
      <c r="F39" s="229"/>
      <c r="G39" s="225"/>
      <c r="H39" s="64"/>
      <c r="I39" s="65"/>
    </row>
    <row r="40" spans="1:9" ht="15" thickBot="1">
      <c r="A40" s="230" t="s">
        <v>213</v>
      </c>
      <c r="B40" s="231" t="s">
        <v>214</v>
      </c>
      <c r="C40" s="231" t="s">
        <v>215</v>
      </c>
      <c r="D40" s="232" t="s">
        <v>216</v>
      </c>
      <c r="E40" s="230" t="s">
        <v>217</v>
      </c>
      <c r="F40" s="230" t="s">
        <v>372</v>
      </c>
      <c r="G40" s="233" t="s">
        <v>219</v>
      </c>
      <c r="H40" s="64"/>
      <c r="I40" s="65"/>
    </row>
    <row r="41" spans="1:9">
      <c r="A41" s="234"/>
      <c r="B41" s="235"/>
      <c r="C41" s="236"/>
      <c r="D41" s="237"/>
      <c r="E41" s="238"/>
      <c r="F41" s="239"/>
      <c r="G41" s="234"/>
      <c r="H41" s="64"/>
      <c r="I41" s="65"/>
    </row>
    <row r="42" spans="1:9">
      <c r="A42" s="234"/>
      <c r="B42" s="240" t="s">
        <v>2</v>
      </c>
      <c r="C42" s="241" t="s">
        <v>363</v>
      </c>
      <c r="D42" s="242"/>
      <c r="E42" s="60"/>
      <c r="F42" s="234"/>
      <c r="G42" s="234"/>
      <c r="H42" s="64"/>
      <c r="I42" s="65"/>
    </row>
    <row r="43" spans="1:9">
      <c r="A43" s="234"/>
      <c r="B43" s="240"/>
      <c r="C43" s="241"/>
      <c r="D43" s="242"/>
      <c r="E43" s="60"/>
      <c r="F43" s="234"/>
      <c r="G43" s="234"/>
      <c r="H43" s="64"/>
      <c r="I43" s="65"/>
    </row>
    <row r="44" spans="1:9">
      <c r="A44" s="234"/>
      <c r="B44" s="240" t="s">
        <v>373</v>
      </c>
      <c r="C44" s="241" t="s">
        <v>374</v>
      </c>
      <c r="D44" s="242"/>
      <c r="E44" s="60"/>
      <c r="F44" s="234"/>
      <c r="G44" s="234"/>
      <c r="H44" s="64"/>
      <c r="I44" s="65"/>
    </row>
    <row r="45" spans="1:9">
      <c r="A45" s="234"/>
      <c r="B45" s="240"/>
      <c r="C45" s="241"/>
      <c r="D45" s="242"/>
      <c r="E45" s="60"/>
      <c r="F45" s="234"/>
      <c r="G45" s="234"/>
      <c r="H45" s="64"/>
      <c r="I45" s="65"/>
    </row>
    <row r="46" spans="1:9" ht="43.2">
      <c r="A46" s="243" t="s">
        <v>221</v>
      </c>
      <c r="B46" s="244" t="s">
        <v>375</v>
      </c>
      <c r="C46" s="245" t="s">
        <v>596</v>
      </c>
      <c r="D46" s="242" t="s">
        <v>9</v>
      </c>
      <c r="E46" s="60">
        <v>1</v>
      </c>
      <c r="F46" s="234">
        <v>0</v>
      </c>
      <c r="G46" s="234">
        <f>E46*F46</f>
        <v>0</v>
      </c>
      <c r="H46" s="64"/>
      <c r="I46" s="65"/>
    </row>
    <row r="47" spans="1:9">
      <c r="A47" s="234"/>
      <c r="B47" s="244"/>
      <c r="C47" s="245"/>
      <c r="D47" s="242"/>
      <c r="E47" s="60"/>
      <c r="F47" s="234"/>
      <c r="G47" s="234"/>
      <c r="H47" s="64"/>
      <c r="I47" s="65"/>
    </row>
    <row r="48" spans="1:9" ht="43.2">
      <c r="A48" s="243" t="s">
        <v>223</v>
      </c>
      <c r="B48" s="244" t="s">
        <v>377</v>
      </c>
      <c r="C48" s="245" t="s">
        <v>378</v>
      </c>
      <c r="D48" s="242" t="s">
        <v>9</v>
      </c>
      <c r="E48" s="60">
        <v>1</v>
      </c>
      <c r="F48" s="234">
        <v>0</v>
      </c>
      <c r="G48" s="234">
        <f t="shared" ref="G48" si="0">E48*F48</f>
        <v>0</v>
      </c>
      <c r="H48" s="64"/>
      <c r="I48" s="65"/>
    </row>
    <row r="49" spans="1:9">
      <c r="A49" s="234"/>
      <c r="B49" s="244"/>
      <c r="C49" s="245"/>
      <c r="D49" s="242"/>
      <c r="E49" s="60"/>
      <c r="F49" s="234"/>
      <c r="G49" s="234"/>
      <c r="H49" s="64"/>
      <c r="I49" s="65"/>
    </row>
    <row r="50" spans="1:9" ht="15" thickBot="1">
      <c r="A50" s="247"/>
      <c r="B50" s="248"/>
      <c r="C50" s="249" t="s">
        <v>413</v>
      </c>
      <c r="D50" s="250"/>
      <c r="E50" s="251"/>
      <c r="F50" s="252"/>
      <c r="G50" s="562">
        <f>SUM(G46:G48)</f>
        <v>0</v>
      </c>
      <c r="H50" s="64"/>
      <c r="I50" s="65"/>
    </row>
    <row r="51" spans="1:9" ht="15" thickTop="1">
      <c r="A51" s="243"/>
      <c r="B51" s="240"/>
      <c r="C51" s="241"/>
      <c r="D51" s="242"/>
      <c r="E51" s="60"/>
      <c r="F51" s="234"/>
      <c r="G51" s="234"/>
      <c r="H51" s="64"/>
      <c r="I51" s="65"/>
    </row>
    <row r="52" spans="1:9">
      <c r="A52" s="243"/>
      <c r="B52" s="240" t="s">
        <v>6</v>
      </c>
      <c r="C52" s="253" t="s">
        <v>414</v>
      </c>
      <c r="D52" s="242"/>
      <c r="E52" s="60"/>
      <c r="F52" s="234"/>
      <c r="G52" s="254"/>
      <c r="H52" s="64"/>
      <c r="I52" s="65"/>
    </row>
    <row r="53" spans="1:9">
      <c r="A53" s="243"/>
      <c r="B53" s="244"/>
      <c r="C53" s="255"/>
      <c r="D53" s="242"/>
      <c r="E53" s="60"/>
      <c r="F53" s="234"/>
      <c r="G53" s="254"/>
      <c r="H53" s="64"/>
      <c r="I53" s="65"/>
    </row>
    <row r="54" spans="1:9">
      <c r="A54" s="243"/>
      <c r="B54" s="240" t="s">
        <v>415</v>
      </c>
      <c r="C54" s="253" t="s">
        <v>416</v>
      </c>
      <c r="D54" s="242"/>
      <c r="E54" s="60"/>
      <c r="F54" s="234"/>
      <c r="G54" s="254"/>
      <c r="H54" s="64"/>
      <c r="I54" s="65"/>
    </row>
    <row r="55" spans="1:9">
      <c r="A55" s="243"/>
      <c r="B55" s="240"/>
      <c r="C55" s="253"/>
      <c r="D55" s="242"/>
      <c r="E55" s="60"/>
      <c r="F55" s="234"/>
      <c r="G55" s="254"/>
      <c r="H55" s="64"/>
      <c r="I55" s="65"/>
    </row>
    <row r="56" spans="1:9" ht="84">
      <c r="A56" s="243" t="s">
        <v>221</v>
      </c>
      <c r="B56" s="244" t="s">
        <v>597</v>
      </c>
      <c r="C56" s="255" t="s">
        <v>598</v>
      </c>
      <c r="D56" s="242" t="s">
        <v>394</v>
      </c>
      <c r="E56" s="60">
        <v>0.3</v>
      </c>
      <c r="F56" s="234">
        <v>0</v>
      </c>
      <c r="G56" s="234">
        <f t="shared" ref="G56:G86" si="1">E56*F56</f>
        <v>0</v>
      </c>
      <c r="H56" s="64"/>
      <c r="I56" s="65"/>
    </row>
    <row r="57" spans="1:9">
      <c r="A57" s="243"/>
      <c r="B57" s="240"/>
      <c r="C57" s="253"/>
      <c r="D57" s="242"/>
      <c r="E57" s="60"/>
      <c r="F57" s="234"/>
      <c r="G57" s="234"/>
      <c r="H57" s="64"/>
      <c r="I57" s="65"/>
    </row>
    <row r="58" spans="1:9" ht="66">
      <c r="A58" s="243" t="s">
        <v>223</v>
      </c>
      <c r="B58" s="244" t="s">
        <v>529</v>
      </c>
      <c r="C58" s="256" t="s">
        <v>599</v>
      </c>
      <c r="D58" s="242" t="s">
        <v>394</v>
      </c>
      <c r="E58" s="60">
        <v>85</v>
      </c>
      <c r="F58" s="234">
        <v>0</v>
      </c>
      <c r="G58" s="234">
        <f t="shared" si="1"/>
        <v>0</v>
      </c>
      <c r="H58" s="64"/>
      <c r="I58" s="65"/>
    </row>
    <row r="59" spans="1:9">
      <c r="A59" s="234"/>
      <c r="B59" s="244"/>
      <c r="C59" s="256"/>
      <c r="D59" s="242"/>
      <c r="E59" s="60"/>
      <c r="F59" s="234"/>
      <c r="G59" s="234"/>
      <c r="H59" s="64"/>
      <c r="I59" s="65"/>
    </row>
    <row r="60" spans="1:9">
      <c r="A60" s="243"/>
      <c r="B60" s="240" t="s">
        <v>421</v>
      </c>
      <c r="C60" s="253" t="s">
        <v>422</v>
      </c>
      <c r="D60" s="242"/>
      <c r="E60" s="60"/>
      <c r="F60" s="246"/>
      <c r="G60" s="234"/>
      <c r="H60" s="64"/>
      <c r="I60" s="65"/>
    </row>
    <row r="61" spans="1:9">
      <c r="A61" s="243"/>
      <c r="B61" s="240"/>
      <c r="C61" s="253"/>
      <c r="D61" s="242"/>
      <c r="E61" s="60"/>
      <c r="F61" s="246"/>
      <c r="G61" s="234"/>
      <c r="H61" s="64"/>
      <c r="I61" s="65"/>
    </row>
    <row r="62" spans="1:9" ht="39.6">
      <c r="A62" s="243" t="s">
        <v>232</v>
      </c>
      <c r="B62" s="244" t="s">
        <v>531</v>
      </c>
      <c r="C62" s="256" t="s">
        <v>602</v>
      </c>
      <c r="D62" s="242" t="s">
        <v>384</v>
      </c>
      <c r="E62" s="60">
        <v>22</v>
      </c>
      <c r="F62" s="234">
        <v>0</v>
      </c>
      <c r="G62" s="234">
        <f t="shared" si="1"/>
        <v>0</v>
      </c>
      <c r="H62" s="64"/>
      <c r="I62" s="65"/>
    </row>
    <row r="63" spans="1:9">
      <c r="A63" s="243"/>
      <c r="B63" s="244"/>
      <c r="C63" s="256"/>
      <c r="D63" s="242"/>
      <c r="E63" s="60"/>
      <c r="F63" s="234"/>
      <c r="G63" s="234"/>
      <c r="H63" s="64"/>
      <c r="I63" s="65"/>
    </row>
    <row r="64" spans="1:9" ht="26.4">
      <c r="A64" s="234"/>
      <c r="B64" s="240" t="s">
        <v>532</v>
      </c>
      <c r="C64" s="253" t="s">
        <v>603</v>
      </c>
      <c r="D64" s="258"/>
      <c r="E64" s="60"/>
      <c r="F64" s="234"/>
      <c r="G64" s="234"/>
      <c r="H64" s="64"/>
      <c r="I64" s="65"/>
    </row>
    <row r="65" spans="1:9">
      <c r="A65" s="234"/>
      <c r="B65" s="244"/>
      <c r="C65" s="255"/>
      <c r="D65" s="242"/>
      <c r="E65" s="60"/>
      <c r="F65" s="234"/>
      <c r="G65" s="234"/>
      <c r="H65" s="64"/>
      <c r="I65" s="65"/>
    </row>
    <row r="66" spans="1:9" ht="43.2">
      <c r="A66" s="243" t="s">
        <v>329</v>
      </c>
      <c r="B66" s="244" t="s">
        <v>604</v>
      </c>
      <c r="C66" s="255" t="s">
        <v>955</v>
      </c>
      <c r="D66" s="242" t="s">
        <v>384</v>
      </c>
      <c r="E66" s="60">
        <v>46</v>
      </c>
      <c r="F66" s="234">
        <v>0</v>
      </c>
      <c r="G66" s="234">
        <f t="shared" si="1"/>
        <v>0</v>
      </c>
      <c r="H66" s="64"/>
      <c r="I66" s="65"/>
    </row>
    <row r="67" spans="1:9">
      <c r="A67" s="243"/>
      <c r="B67" s="244"/>
      <c r="C67" s="255"/>
      <c r="D67" s="242"/>
      <c r="E67" s="60"/>
      <c r="F67" s="234"/>
      <c r="G67" s="234"/>
      <c r="H67" s="64"/>
      <c r="I67" s="65"/>
    </row>
    <row r="68" spans="1:9" ht="26.4">
      <c r="A68" s="243"/>
      <c r="B68" s="240" t="s">
        <v>425</v>
      </c>
      <c r="C68" s="253" t="s">
        <v>426</v>
      </c>
      <c r="D68" s="242"/>
      <c r="E68" s="60"/>
      <c r="F68" s="234"/>
      <c r="G68" s="234"/>
      <c r="H68" s="66"/>
      <c r="I68" s="65"/>
    </row>
    <row r="69" spans="1:9">
      <c r="A69" s="243"/>
      <c r="B69" s="244"/>
      <c r="C69" s="255"/>
      <c r="D69" s="242"/>
      <c r="E69" s="60"/>
      <c r="F69" s="234"/>
      <c r="G69" s="234"/>
      <c r="H69" s="66"/>
      <c r="I69" s="65"/>
    </row>
    <row r="70" spans="1:9" ht="111.6">
      <c r="A70" s="243" t="s">
        <v>392</v>
      </c>
      <c r="B70" s="244" t="s">
        <v>605</v>
      </c>
      <c r="C70" s="255" t="s">
        <v>606</v>
      </c>
      <c r="D70" s="242" t="s">
        <v>394</v>
      </c>
      <c r="E70" s="60">
        <v>16</v>
      </c>
      <c r="F70" s="234">
        <v>0</v>
      </c>
      <c r="G70" s="234">
        <f t="shared" si="1"/>
        <v>0</v>
      </c>
      <c r="H70" s="64"/>
      <c r="I70" s="65"/>
    </row>
    <row r="71" spans="1:9">
      <c r="A71" s="243"/>
      <c r="B71" s="244"/>
      <c r="C71" s="255"/>
      <c r="D71" s="242"/>
      <c r="E71" s="60"/>
      <c r="F71" s="234"/>
      <c r="G71" s="234"/>
      <c r="H71" s="64"/>
      <c r="I71" s="65"/>
    </row>
    <row r="72" spans="1:9" ht="43.2">
      <c r="A72" s="243" t="s">
        <v>399</v>
      </c>
      <c r="B72" s="244" t="s">
        <v>605</v>
      </c>
      <c r="C72" s="255" t="s">
        <v>607</v>
      </c>
      <c r="D72" s="242" t="s">
        <v>394</v>
      </c>
      <c r="E72" s="60">
        <v>15</v>
      </c>
      <c r="F72" s="234">
        <v>0</v>
      </c>
      <c r="G72" s="234">
        <f t="shared" si="1"/>
        <v>0</v>
      </c>
      <c r="H72" s="64"/>
      <c r="I72" s="65"/>
    </row>
    <row r="73" spans="1:9">
      <c r="A73" s="243"/>
      <c r="B73" s="244"/>
      <c r="C73" s="255"/>
      <c r="D73" s="242"/>
      <c r="E73" s="60"/>
      <c r="F73" s="234"/>
      <c r="G73" s="234"/>
      <c r="H73" s="64"/>
      <c r="I73" s="65"/>
    </row>
    <row r="74" spans="1:9" ht="123.6">
      <c r="A74" s="243" t="s">
        <v>400</v>
      </c>
      <c r="B74" s="244" t="s">
        <v>608</v>
      </c>
      <c r="C74" s="255" t="s">
        <v>609</v>
      </c>
      <c r="D74" s="242" t="s">
        <v>394</v>
      </c>
      <c r="E74" s="60">
        <v>11</v>
      </c>
      <c r="F74" s="234">
        <v>0</v>
      </c>
      <c r="G74" s="234">
        <f t="shared" si="1"/>
        <v>0</v>
      </c>
      <c r="H74" s="64"/>
      <c r="I74" s="65"/>
    </row>
    <row r="75" spans="1:9">
      <c r="A75" s="243"/>
      <c r="B75" s="244"/>
      <c r="C75" s="255"/>
      <c r="D75" s="242"/>
      <c r="E75" s="60"/>
      <c r="F75" s="234"/>
      <c r="G75" s="234"/>
      <c r="H75" s="65"/>
      <c r="I75" s="65"/>
    </row>
    <row r="76" spans="1:9">
      <c r="A76" s="243"/>
      <c r="B76" s="240" t="s">
        <v>429</v>
      </c>
      <c r="C76" s="253" t="s">
        <v>430</v>
      </c>
      <c r="D76" s="242"/>
      <c r="E76" s="60"/>
      <c r="F76" s="234"/>
      <c r="G76" s="234"/>
    </row>
    <row r="77" spans="1:9">
      <c r="A77" s="243"/>
      <c r="B77" s="259"/>
      <c r="C77" s="256"/>
      <c r="D77" s="242"/>
      <c r="E77" s="60"/>
      <c r="F77" s="234"/>
      <c r="G77" s="234"/>
    </row>
    <row r="78" spans="1:9" ht="39.6">
      <c r="A78" s="243" t="s">
        <v>403</v>
      </c>
      <c r="B78" s="259" t="s">
        <v>610</v>
      </c>
      <c r="C78" s="256" t="s">
        <v>611</v>
      </c>
      <c r="D78" s="242" t="s">
        <v>384</v>
      </c>
      <c r="E78" s="60">
        <v>23</v>
      </c>
      <c r="F78" s="234">
        <v>0</v>
      </c>
      <c r="G78" s="234">
        <f t="shared" si="1"/>
        <v>0</v>
      </c>
    </row>
    <row r="79" spans="1:9">
      <c r="A79" s="243"/>
      <c r="B79" s="259"/>
      <c r="C79" s="256"/>
      <c r="D79" s="242"/>
      <c r="E79" s="60"/>
      <c r="F79" s="234"/>
      <c r="G79" s="234"/>
    </row>
    <row r="80" spans="1:9">
      <c r="A80" s="243" t="s">
        <v>404</v>
      </c>
      <c r="B80" s="259" t="s">
        <v>433</v>
      </c>
      <c r="C80" s="256" t="s">
        <v>55</v>
      </c>
      <c r="D80" s="242" t="s">
        <v>384</v>
      </c>
      <c r="E80" s="60">
        <v>23</v>
      </c>
      <c r="F80" s="234">
        <v>0</v>
      </c>
      <c r="G80" s="234">
        <f t="shared" si="1"/>
        <v>0</v>
      </c>
    </row>
    <row r="81" spans="1:7">
      <c r="A81" s="243"/>
      <c r="B81" s="259"/>
      <c r="C81" s="256"/>
      <c r="D81" s="242"/>
      <c r="E81" s="60"/>
      <c r="F81" s="234"/>
      <c r="G81" s="234"/>
    </row>
    <row r="82" spans="1:7" ht="52.8">
      <c r="A82" s="243" t="s">
        <v>407</v>
      </c>
      <c r="B82" s="259" t="s">
        <v>612</v>
      </c>
      <c r="C82" s="256" t="s">
        <v>613</v>
      </c>
      <c r="D82" s="242" t="s">
        <v>384</v>
      </c>
      <c r="E82" s="60">
        <v>35</v>
      </c>
      <c r="F82" s="234">
        <v>0</v>
      </c>
      <c r="G82" s="234">
        <f t="shared" si="1"/>
        <v>0</v>
      </c>
    </row>
    <row r="83" spans="1:7">
      <c r="A83" s="243"/>
      <c r="B83" s="259"/>
      <c r="C83" s="256"/>
      <c r="D83" s="242"/>
      <c r="E83" s="60"/>
      <c r="F83" s="234"/>
      <c r="G83" s="234"/>
    </row>
    <row r="84" spans="1:7" ht="26.4">
      <c r="A84" s="234"/>
      <c r="B84" s="240" t="s">
        <v>614</v>
      </c>
      <c r="C84" s="253" t="s">
        <v>436</v>
      </c>
      <c r="D84" s="242"/>
      <c r="E84" s="60"/>
      <c r="F84" s="234"/>
      <c r="G84" s="234"/>
    </row>
    <row r="85" spans="1:7">
      <c r="A85" s="234"/>
      <c r="B85" s="240"/>
      <c r="C85" s="253"/>
      <c r="D85" s="242"/>
      <c r="E85" s="60"/>
      <c r="F85" s="234"/>
      <c r="G85" s="234"/>
    </row>
    <row r="86" spans="1:7" ht="52.8">
      <c r="A86" s="243" t="s">
        <v>409</v>
      </c>
      <c r="B86" s="259" t="s">
        <v>945</v>
      </c>
      <c r="C86" s="256" t="s">
        <v>959</v>
      </c>
      <c r="D86" s="242" t="s">
        <v>394</v>
      </c>
      <c r="E86" s="60">
        <v>85.3</v>
      </c>
      <c r="F86" s="234">
        <v>0</v>
      </c>
      <c r="G86" s="234">
        <f t="shared" si="1"/>
        <v>0</v>
      </c>
    </row>
    <row r="87" spans="1:7">
      <c r="A87" s="260"/>
      <c r="B87" s="244"/>
      <c r="C87" s="245"/>
      <c r="D87" s="242"/>
      <c r="E87" s="60"/>
      <c r="F87" s="234"/>
      <c r="G87" s="254"/>
    </row>
    <row r="88" spans="1:7" ht="15" thickBot="1">
      <c r="A88" s="247"/>
      <c r="B88" s="248"/>
      <c r="C88" s="249" t="s">
        <v>438</v>
      </c>
      <c r="D88" s="250"/>
      <c r="E88" s="251"/>
      <c r="F88" s="252"/>
      <c r="G88" s="562">
        <f>SUM(G56:G86)</f>
        <v>0</v>
      </c>
    </row>
    <row r="89" spans="1:7" ht="15" thickTop="1">
      <c r="A89" s="261"/>
      <c r="B89" s="262"/>
      <c r="C89" s="263"/>
      <c r="D89" s="258"/>
      <c r="E89" s="264"/>
      <c r="F89" s="265"/>
      <c r="G89" s="254"/>
    </row>
    <row r="90" spans="1:7">
      <c r="A90" s="266"/>
      <c r="B90" s="240" t="s">
        <v>10</v>
      </c>
      <c r="C90" s="241" t="s">
        <v>591</v>
      </c>
      <c r="D90" s="267"/>
      <c r="E90" s="268"/>
      <c r="F90" s="265"/>
      <c r="G90" s="269"/>
    </row>
    <row r="91" spans="1:7">
      <c r="A91" s="266"/>
      <c r="B91" s="270"/>
      <c r="C91" s="271"/>
      <c r="D91" s="267"/>
      <c r="E91" s="268"/>
      <c r="F91" s="265"/>
      <c r="G91" s="269"/>
    </row>
    <row r="92" spans="1:7">
      <c r="A92" s="272"/>
      <c r="B92" s="273" t="s">
        <v>539</v>
      </c>
      <c r="C92" s="274" t="s">
        <v>615</v>
      </c>
      <c r="D92" s="60"/>
      <c r="E92" s="207"/>
      <c r="F92" s="234"/>
      <c r="G92" s="254"/>
    </row>
    <row r="93" spans="1:7">
      <c r="A93" s="272"/>
      <c r="B93" s="259"/>
      <c r="C93" s="275"/>
      <c r="D93" s="60"/>
      <c r="E93" s="207"/>
      <c r="F93" s="234"/>
      <c r="G93" s="254"/>
    </row>
    <row r="94" spans="1:7" ht="52.8">
      <c r="A94" s="243" t="s">
        <v>221</v>
      </c>
      <c r="B94" s="259" t="s">
        <v>616</v>
      </c>
      <c r="C94" s="275" t="s">
        <v>617</v>
      </c>
      <c r="D94" s="60" t="s">
        <v>544</v>
      </c>
      <c r="E94" s="207">
        <v>20</v>
      </c>
      <c r="F94" s="234">
        <v>0</v>
      </c>
      <c r="G94" s="254">
        <f t="shared" ref="G94:G100" si="2">E94*F94</f>
        <v>0</v>
      </c>
    </row>
    <row r="95" spans="1:7">
      <c r="A95" s="243"/>
      <c r="B95" s="259"/>
      <c r="C95" s="275"/>
      <c r="D95" s="60"/>
      <c r="E95" s="207"/>
      <c r="F95" s="234"/>
      <c r="G95" s="254"/>
    </row>
    <row r="96" spans="1:7" ht="39.6">
      <c r="A96" s="243" t="s">
        <v>223</v>
      </c>
      <c r="B96" s="259" t="s">
        <v>618</v>
      </c>
      <c r="C96" s="275" t="s">
        <v>619</v>
      </c>
      <c r="D96" s="60" t="s">
        <v>9</v>
      </c>
      <c r="E96" s="242">
        <v>10</v>
      </c>
      <c r="F96" s="234">
        <v>0</v>
      </c>
      <c r="G96" s="254">
        <f>E96*F96</f>
        <v>0</v>
      </c>
    </row>
    <row r="97" spans="1:7">
      <c r="A97" s="243"/>
      <c r="B97" s="259"/>
      <c r="C97" s="275"/>
      <c r="D97" s="60"/>
      <c r="E97" s="207"/>
      <c r="F97" s="246"/>
      <c r="G97" s="254"/>
    </row>
    <row r="98" spans="1:7" ht="26.4">
      <c r="A98" s="243"/>
      <c r="B98" s="273" t="s">
        <v>439</v>
      </c>
      <c r="C98" s="274" t="s">
        <v>620</v>
      </c>
      <c r="D98" s="60"/>
      <c r="E98" s="207"/>
      <c r="F98" s="246"/>
      <c r="G98" s="254"/>
    </row>
    <row r="99" spans="1:7">
      <c r="A99" s="243"/>
      <c r="B99" s="273"/>
      <c r="C99" s="274"/>
      <c r="D99" s="60"/>
      <c r="E99" s="207"/>
      <c r="F99" s="246"/>
      <c r="G99" s="254"/>
    </row>
    <row r="100" spans="1:7" ht="52.8">
      <c r="A100" s="243" t="s">
        <v>232</v>
      </c>
      <c r="B100" s="259" t="s">
        <v>621</v>
      </c>
      <c r="C100" s="275" t="s">
        <v>622</v>
      </c>
      <c r="D100" s="60" t="s">
        <v>544</v>
      </c>
      <c r="E100" s="207">
        <v>3</v>
      </c>
      <c r="F100" s="234">
        <v>0</v>
      </c>
      <c r="G100" s="254">
        <f t="shared" si="2"/>
        <v>0</v>
      </c>
    </row>
    <row r="101" spans="1:7">
      <c r="A101" s="272"/>
      <c r="B101" s="259"/>
      <c r="C101" s="275"/>
      <c r="D101" s="60"/>
      <c r="E101" s="207"/>
      <c r="F101" s="234"/>
      <c r="G101" s="254"/>
    </row>
    <row r="102" spans="1:7" ht="15" thickBot="1">
      <c r="A102" s="247"/>
      <c r="B102" s="248"/>
      <c r="C102" s="249" t="s">
        <v>623</v>
      </c>
      <c r="D102" s="250"/>
      <c r="E102" s="251"/>
      <c r="F102" s="252"/>
      <c r="G102" s="562">
        <f>SUM(G92:G101)</f>
        <v>0</v>
      </c>
    </row>
    <row r="103" spans="1:7" ht="15" thickTop="1">
      <c r="A103" s="272"/>
      <c r="B103" s="244"/>
      <c r="C103" s="245"/>
      <c r="D103" s="242"/>
      <c r="E103" s="60"/>
      <c r="F103" s="234"/>
      <c r="G103" s="254"/>
    </row>
    <row r="104" spans="1:7">
      <c r="A104" s="234"/>
      <c r="B104" s="240" t="s">
        <v>14</v>
      </c>
      <c r="C104" s="241" t="s">
        <v>366</v>
      </c>
      <c r="D104" s="242"/>
      <c r="E104" s="60"/>
      <c r="F104" s="234"/>
      <c r="G104" s="254"/>
    </row>
    <row r="105" spans="1:7">
      <c r="A105" s="234"/>
      <c r="B105" s="240"/>
      <c r="C105" s="241"/>
      <c r="D105" s="242"/>
      <c r="E105" s="60"/>
      <c r="F105" s="234"/>
      <c r="G105" s="254"/>
    </row>
    <row r="106" spans="1:7">
      <c r="A106" s="234"/>
      <c r="B106" s="240" t="s">
        <v>624</v>
      </c>
      <c r="C106" s="241" t="s">
        <v>454</v>
      </c>
      <c r="D106" s="242"/>
      <c r="E106" s="60"/>
      <c r="F106" s="234"/>
      <c r="G106" s="254"/>
    </row>
    <row r="107" spans="1:7">
      <c r="A107" s="234"/>
      <c r="B107" s="244"/>
      <c r="C107" s="245"/>
      <c r="D107" s="242"/>
      <c r="E107" s="60"/>
      <c r="F107" s="234"/>
      <c r="G107" s="254"/>
    </row>
    <row r="108" spans="1:7" ht="28.8">
      <c r="A108" s="243" t="s">
        <v>221</v>
      </c>
      <c r="B108" s="244" t="s">
        <v>455</v>
      </c>
      <c r="C108" s="245" t="s">
        <v>625</v>
      </c>
      <c r="D108" s="242" t="s">
        <v>384</v>
      </c>
      <c r="E108" s="60">
        <v>11.5</v>
      </c>
      <c r="F108" s="234">
        <v>0</v>
      </c>
      <c r="G108" s="254">
        <f>E108*F108</f>
        <v>0</v>
      </c>
    </row>
    <row r="109" spans="1:7">
      <c r="A109" s="243"/>
      <c r="B109" s="244"/>
      <c r="C109" s="245"/>
      <c r="D109" s="242"/>
      <c r="E109" s="60"/>
      <c r="F109" s="234"/>
      <c r="G109" s="254"/>
    </row>
    <row r="110" spans="1:7" ht="43.2">
      <c r="A110" s="243" t="s">
        <v>223</v>
      </c>
      <c r="B110" s="244" t="s">
        <v>626</v>
      </c>
      <c r="C110" s="245" t="s">
        <v>627</v>
      </c>
      <c r="D110" s="242" t="s">
        <v>384</v>
      </c>
      <c r="E110" s="60">
        <v>18</v>
      </c>
      <c r="F110" s="234">
        <v>0</v>
      </c>
      <c r="G110" s="254">
        <f t="shared" ref="G110:G132" si="3">E110*F110</f>
        <v>0</v>
      </c>
    </row>
    <row r="111" spans="1:7">
      <c r="A111" s="243"/>
      <c r="B111" s="244"/>
      <c r="C111" s="245"/>
      <c r="D111" s="242"/>
      <c r="E111" s="60"/>
      <c r="F111" s="234"/>
      <c r="G111" s="254"/>
    </row>
    <row r="112" spans="1:7" ht="43.2">
      <c r="A112" s="243" t="s">
        <v>232</v>
      </c>
      <c r="B112" s="244" t="s">
        <v>628</v>
      </c>
      <c r="C112" s="245" t="s">
        <v>629</v>
      </c>
      <c r="D112" s="242" t="s">
        <v>384</v>
      </c>
      <c r="E112" s="60">
        <v>22</v>
      </c>
      <c r="F112" s="234">
        <v>0</v>
      </c>
      <c r="G112" s="254">
        <f>E112*F112</f>
        <v>0</v>
      </c>
    </row>
    <row r="113" spans="1:7">
      <c r="A113" s="234"/>
      <c r="B113" s="244"/>
      <c r="C113" s="245"/>
      <c r="D113" s="242"/>
      <c r="E113" s="60"/>
      <c r="F113" s="234"/>
      <c r="G113" s="254"/>
    </row>
    <row r="114" spans="1:7">
      <c r="A114" s="234"/>
      <c r="B114" s="240" t="s">
        <v>630</v>
      </c>
      <c r="C114" s="241" t="s">
        <v>464</v>
      </c>
      <c r="D114" s="242"/>
      <c r="E114" s="60"/>
      <c r="F114" s="234"/>
      <c r="G114" s="254"/>
    </row>
    <row r="115" spans="1:7">
      <c r="A115" s="234"/>
      <c r="B115" s="240"/>
      <c r="C115" s="241"/>
      <c r="D115" s="242"/>
      <c r="E115" s="60"/>
      <c r="F115" s="234"/>
      <c r="G115" s="254"/>
    </row>
    <row r="116" spans="1:7" ht="57.6">
      <c r="A116" s="243" t="s">
        <v>329</v>
      </c>
      <c r="B116" s="244" t="s">
        <v>465</v>
      </c>
      <c r="C116" s="245" t="s">
        <v>631</v>
      </c>
      <c r="D116" s="242" t="s">
        <v>467</v>
      </c>
      <c r="E116" s="60">
        <v>975.65</v>
      </c>
      <c r="F116" s="234">
        <v>0</v>
      </c>
      <c r="G116" s="254">
        <f t="shared" si="3"/>
        <v>0</v>
      </c>
    </row>
    <row r="117" spans="1:7">
      <c r="A117" s="243"/>
      <c r="B117" s="244"/>
      <c r="C117" s="245"/>
      <c r="D117" s="242"/>
      <c r="E117" s="60"/>
      <c r="F117" s="234"/>
      <c r="G117" s="254"/>
    </row>
    <row r="118" spans="1:7">
      <c r="A118" s="265"/>
      <c r="B118" s="240" t="s">
        <v>632</v>
      </c>
      <c r="C118" s="241" t="s">
        <v>471</v>
      </c>
      <c r="D118" s="258"/>
      <c r="E118" s="264"/>
      <c r="F118" s="265"/>
      <c r="G118" s="254"/>
    </row>
    <row r="119" spans="1:7">
      <c r="A119" s="265"/>
      <c r="B119" s="240"/>
      <c r="C119" s="241"/>
      <c r="D119" s="258"/>
      <c r="E119" s="264"/>
      <c r="F119" s="265"/>
      <c r="G119" s="254"/>
    </row>
    <row r="120" spans="1:7" ht="69.599999999999994">
      <c r="A120" s="243" t="s">
        <v>392</v>
      </c>
      <c r="B120" s="244" t="s">
        <v>633</v>
      </c>
      <c r="C120" s="245" t="s">
        <v>634</v>
      </c>
      <c r="D120" s="242" t="s">
        <v>394</v>
      </c>
      <c r="E120" s="60">
        <v>5.5</v>
      </c>
      <c r="F120" s="277">
        <v>0</v>
      </c>
      <c r="G120" s="254">
        <f>E120*F120</f>
        <v>0</v>
      </c>
    </row>
    <row r="121" spans="1:7">
      <c r="A121" s="234"/>
      <c r="B121" s="244"/>
      <c r="C121" s="245"/>
      <c r="D121" s="242"/>
      <c r="E121" s="60"/>
      <c r="F121" s="234"/>
      <c r="G121" s="254"/>
    </row>
    <row r="122" spans="1:7" ht="69.599999999999994">
      <c r="A122" s="243" t="s">
        <v>399</v>
      </c>
      <c r="B122" s="244" t="s">
        <v>635</v>
      </c>
      <c r="C122" s="245" t="s">
        <v>636</v>
      </c>
      <c r="D122" s="242" t="s">
        <v>394</v>
      </c>
      <c r="E122" s="60">
        <v>6</v>
      </c>
      <c r="F122" s="277">
        <v>0</v>
      </c>
      <c r="G122" s="254">
        <f>E122*F122</f>
        <v>0</v>
      </c>
    </row>
    <row r="123" spans="1:7">
      <c r="A123" s="234"/>
      <c r="B123" s="244"/>
      <c r="C123" s="245"/>
      <c r="D123" s="242"/>
      <c r="E123" s="60"/>
      <c r="F123" s="234"/>
      <c r="G123" s="254"/>
    </row>
    <row r="124" spans="1:7" ht="158.4">
      <c r="A124" s="278" t="s">
        <v>400</v>
      </c>
      <c r="B124" s="244" t="s">
        <v>637</v>
      </c>
      <c r="C124" s="245" t="s">
        <v>638</v>
      </c>
      <c r="D124" s="242" t="s">
        <v>394</v>
      </c>
      <c r="E124" s="60">
        <v>34</v>
      </c>
      <c r="F124" s="277">
        <v>0</v>
      </c>
      <c r="G124" s="254">
        <f t="shared" si="3"/>
        <v>0</v>
      </c>
    </row>
    <row r="125" spans="1:7">
      <c r="A125" s="243"/>
      <c r="B125" s="244"/>
      <c r="C125" s="245"/>
      <c r="D125" s="242"/>
      <c r="E125" s="60"/>
      <c r="F125" s="234"/>
      <c r="G125" s="254"/>
    </row>
    <row r="126" spans="1:7">
      <c r="A126" s="278"/>
      <c r="B126" s="279" t="s">
        <v>92</v>
      </c>
      <c r="C126" s="280" t="s">
        <v>480</v>
      </c>
      <c r="D126" s="242"/>
      <c r="E126" s="62"/>
      <c r="F126" s="277"/>
      <c r="G126" s="254"/>
    </row>
    <row r="127" spans="1:7">
      <c r="A127" s="278"/>
      <c r="B127" s="244"/>
      <c r="C127" s="245"/>
      <c r="D127" s="242"/>
      <c r="E127" s="62"/>
      <c r="F127" s="277"/>
      <c r="G127" s="254"/>
    </row>
    <row r="128" spans="1:7" ht="69.599999999999994">
      <c r="A128" s="278" t="s">
        <v>403</v>
      </c>
      <c r="B128" s="244" t="s">
        <v>639</v>
      </c>
      <c r="C128" s="245" t="s">
        <v>640</v>
      </c>
      <c r="D128" s="242" t="s">
        <v>9</v>
      </c>
      <c r="E128" s="62">
        <v>20</v>
      </c>
      <c r="F128" s="277">
        <v>0</v>
      </c>
      <c r="G128" s="254">
        <f t="shared" si="3"/>
        <v>0</v>
      </c>
    </row>
    <row r="129" spans="1:7">
      <c r="A129" s="278"/>
      <c r="B129" s="244"/>
      <c r="C129" s="245"/>
      <c r="D129" s="242"/>
      <c r="E129" s="62"/>
      <c r="F129" s="277"/>
      <c r="G129" s="254"/>
    </row>
    <row r="130" spans="1:7">
      <c r="A130" s="278"/>
      <c r="B130" s="279" t="s">
        <v>641</v>
      </c>
      <c r="C130" s="280" t="s">
        <v>492</v>
      </c>
      <c r="D130" s="242"/>
      <c r="E130" s="62"/>
      <c r="F130" s="277"/>
      <c r="G130" s="254"/>
    </row>
    <row r="131" spans="1:7">
      <c r="A131" s="278"/>
      <c r="B131" s="279"/>
      <c r="C131" s="280"/>
      <c r="D131" s="242"/>
      <c r="E131" s="62"/>
      <c r="F131" s="277"/>
      <c r="G131" s="254"/>
    </row>
    <row r="132" spans="1:7" ht="27.6">
      <c r="A132" s="278" t="s">
        <v>404</v>
      </c>
      <c r="B132" s="244" t="s">
        <v>642</v>
      </c>
      <c r="C132" s="245" t="s">
        <v>643</v>
      </c>
      <c r="D132" s="242" t="s">
        <v>544</v>
      </c>
      <c r="E132" s="62">
        <v>0.8</v>
      </c>
      <c r="F132" s="277">
        <v>0</v>
      </c>
      <c r="G132" s="254">
        <f t="shared" si="3"/>
        <v>0</v>
      </c>
    </row>
    <row r="133" spans="1:7">
      <c r="A133" s="260"/>
      <c r="B133" s="244"/>
      <c r="C133" s="245"/>
      <c r="D133" s="242"/>
      <c r="E133" s="60"/>
      <c r="F133" s="234"/>
      <c r="G133" s="254"/>
    </row>
    <row r="134" spans="1:7" ht="27" thickBot="1">
      <c r="A134" s="247"/>
      <c r="B134" s="248"/>
      <c r="C134" s="249" t="s">
        <v>511</v>
      </c>
      <c r="D134" s="250"/>
      <c r="E134" s="251"/>
      <c r="F134" s="252"/>
      <c r="G134" s="562">
        <f>SUM(G108:G132)</f>
        <v>0</v>
      </c>
    </row>
    <row r="135" spans="1:7" ht="15" thickTop="1">
      <c r="A135" s="234"/>
      <c r="B135" s="244"/>
      <c r="C135" s="263"/>
      <c r="D135" s="281"/>
      <c r="E135" s="282"/>
      <c r="F135" s="265"/>
      <c r="G135" s="254"/>
    </row>
    <row r="136" spans="1:7">
      <c r="A136" s="234"/>
      <c r="B136" s="240" t="s">
        <v>18</v>
      </c>
      <c r="C136" s="241" t="s">
        <v>367</v>
      </c>
      <c r="D136" s="242"/>
      <c r="E136" s="60"/>
      <c r="F136" s="234"/>
      <c r="G136" s="254"/>
    </row>
    <row r="137" spans="1:7">
      <c r="A137" s="234"/>
      <c r="B137" s="244"/>
      <c r="C137" s="245"/>
      <c r="D137" s="242"/>
      <c r="E137" s="60"/>
      <c r="F137" s="234"/>
      <c r="G137" s="254"/>
    </row>
    <row r="138" spans="1:7" ht="72">
      <c r="A138" s="243" t="s">
        <v>221</v>
      </c>
      <c r="B138" s="244" t="s">
        <v>644</v>
      </c>
      <c r="C138" s="245" t="s">
        <v>645</v>
      </c>
      <c r="D138" s="242" t="s">
        <v>544</v>
      </c>
      <c r="E138" s="62">
        <v>20</v>
      </c>
      <c r="F138" s="234">
        <v>0</v>
      </c>
      <c r="G138" s="254">
        <f>E138*F138</f>
        <v>0</v>
      </c>
    </row>
    <row r="139" spans="1:7">
      <c r="A139" s="234"/>
      <c r="B139" s="244"/>
      <c r="C139" s="245"/>
      <c r="D139" s="242"/>
      <c r="E139" s="62"/>
      <c r="F139" s="234"/>
      <c r="G139" s="254"/>
    </row>
    <row r="140" spans="1:7" ht="15" thickBot="1">
      <c r="A140" s="247"/>
      <c r="B140" s="248"/>
      <c r="C140" s="249" t="s">
        <v>515</v>
      </c>
      <c r="D140" s="250"/>
      <c r="E140" s="251"/>
      <c r="F140" s="252"/>
      <c r="G140" s="562">
        <f>SUM(G138:G139)</f>
        <v>0</v>
      </c>
    </row>
    <row r="141" spans="1:7" ht="15" thickTop="1">
      <c r="A141" s="234"/>
      <c r="B141" s="244"/>
      <c r="C141" s="263"/>
      <c r="D141" s="281"/>
      <c r="E141" s="282"/>
      <c r="F141" s="265"/>
      <c r="G141" s="254"/>
    </row>
    <row r="142" spans="1:7">
      <c r="A142" s="234"/>
      <c r="B142" s="240" t="s">
        <v>22</v>
      </c>
      <c r="C142" s="241" t="s">
        <v>368</v>
      </c>
      <c r="D142" s="242"/>
      <c r="E142" s="60"/>
      <c r="F142" s="234"/>
      <c r="G142" s="254"/>
    </row>
    <row r="143" spans="1:7">
      <c r="A143" s="234"/>
      <c r="B143" s="240"/>
      <c r="C143" s="241"/>
      <c r="D143" s="242"/>
      <c r="E143" s="60"/>
      <c r="F143" s="234"/>
      <c r="G143" s="254"/>
    </row>
    <row r="144" spans="1:7" ht="26.4">
      <c r="A144" s="234"/>
      <c r="B144" s="240" t="s">
        <v>565</v>
      </c>
      <c r="C144" s="241" t="s">
        <v>523</v>
      </c>
      <c r="D144" s="242"/>
      <c r="E144" s="60"/>
      <c r="F144" s="234"/>
      <c r="G144" s="254"/>
    </row>
    <row r="145" spans="1:7">
      <c r="A145" s="234"/>
      <c r="B145" s="244"/>
      <c r="C145" s="245"/>
      <c r="D145" s="242"/>
      <c r="E145" s="60"/>
      <c r="F145" s="234"/>
      <c r="G145" s="254"/>
    </row>
    <row r="146" spans="1:7">
      <c r="A146" s="243" t="s">
        <v>221</v>
      </c>
      <c r="B146" s="244" t="s">
        <v>134</v>
      </c>
      <c r="C146" s="245" t="s">
        <v>954</v>
      </c>
      <c r="D146" s="242" t="s">
        <v>524</v>
      </c>
      <c r="E146" s="62">
        <v>16</v>
      </c>
      <c r="F146" s="234">
        <v>0</v>
      </c>
      <c r="G146" s="254">
        <f>E146*F146</f>
        <v>0</v>
      </c>
    </row>
    <row r="147" spans="1:7">
      <c r="A147" s="243"/>
      <c r="B147" s="244"/>
      <c r="C147" s="245"/>
      <c r="D147" s="242"/>
      <c r="E147" s="62"/>
      <c r="F147" s="234"/>
      <c r="G147" s="254"/>
    </row>
    <row r="148" spans="1:7">
      <c r="A148" s="243" t="s">
        <v>223</v>
      </c>
      <c r="B148" s="244" t="s">
        <v>137</v>
      </c>
      <c r="C148" s="276" t="s">
        <v>138</v>
      </c>
      <c r="D148" s="242" t="s">
        <v>524</v>
      </c>
      <c r="E148" s="62">
        <v>24</v>
      </c>
      <c r="F148" s="234">
        <v>0</v>
      </c>
      <c r="G148" s="254">
        <f>E148*F148</f>
        <v>0</v>
      </c>
    </row>
    <row r="149" spans="1:7">
      <c r="A149" s="234"/>
      <c r="B149" s="244"/>
      <c r="C149" s="245"/>
      <c r="D149" s="242"/>
      <c r="E149" s="62"/>
      <c r="F149" s="234"/>
      <c r="G149" s="254"/>
    </row>
    <row r="150" spans="1:7" ht="43.2">
      <c r="A150" s="243" t="s">
        <v>232</v>
      </c>
      <c r="B150" s="244" t="s">
        <v>525</v>
      </c>
      <c r="C150" s="245" t="s">
        <v>972</v>
      </c>
      <c r="D150" s="242" t="s">
        <v>713</v>
      </c>
      <c r="E150" s="62">
        <v>1</v>
      </c>
      <c r="F150" s="234">
        <v>0</v>
      </c>
      <c r="G150" s="254">
        <f>E150*F150</f>
        <v>0</v>
      </c>
    </row>
    <row r="151" spans="1:7">
      <c r="A151" s="234"/>
      <c r="B151" s="244"/>
      <c r="C151" s="245"/>
      <c r="D151" s="242"/>
      <c r="E151" s="62"/>
      <c r="F151" s="234"/>
      <c r="G151" s="254"/>
    </row>
    <row r="152" spans="1:7" ht="15" thickBot="1">
      <c r="A152" s="247"/>
      <c r="B152" s="248"/>
      <c r="C152" s="249" t="s">
        <v>526</v>
      </c>
      <c r="D152" s="250"/>
      <c r="E152" s="251"/>
      <c r="F152" s="252"/>
      <c r="G152" s="562">
        <f>SUM(G146:G151)</f>
        <v>0</v>
      </c>
    </row>
    <row r="153" spans="1:7" ht="15" thickTop="1">
      <c r="A153" s="234"/>
      <c r="B153" s="244"/>
      <c r="C153" s="245"/>
      <c r="D153" s="242"/>
      <c r="E153" s="62"/>
      <c r="F153" s="234"/>
      <c r="G153" s="254"/>
    </row>
    <row r="154" spans="1:7">
      <c r="G154" s="39"/>
    </row>
    <row r="319" ht="3.75" customHeight="1"/>
    <row r="320" hidden="1"/>
    <row r="321" hidden="1"/>
    <row r="322" hidden="1"/>
    <row r="323" hidden="1"/>
    <row r="324" hidden="1"/>
    <row r="325" hidden="1"/>
    <row r="326" hidden="1"/>
    <row r="327" hidden="1"/>
    <row r="328" hidden="1"/>
    <row r="329" hidden="1"/>
    <row r="330" hidden="1"/>
  </sheetData>
  <mergeCells count="13">
    <mergeCell ref="B8:F8"/>
    <mergeCell ref="A2:G2"/>
    <mergeCell ref="B4:F4"/>
    <mergeCell ref="B5:F5"/>
    <mergeCell ref="B6:F6"/>
    <mergeCell ref="B7:F7"/>
    <mergeCell ref="C35:D35"/>
    <mergeCell ref="B9:F9"/>
    <mergeCell ref="B10:F10"/>
    <mergeCell ref="B15:G15"/>
    <mergeCell ref="B16:G16"/>
    <mergeCell ref="B17:G17"/>
    <mergeCell ref="B18:G18"/>
  </mergeCells>
  <pageMargins left="0.7" right="0.7" top="0.75" bottom="0.75" header="0.3" footer="0.3"/>
  <pageSetup paperSize="9" scale="86" orientation="portrait" r:id="rId1"/>
  <ignoredErrors>
    <ignoredError sqref="B42 A46 A48 B52 A56 A58 A62 A66 A70 A72 A74 A78 A80 A82 A86 B90 A94 A96 A100 B104 A108 A110 A112 A116 A120 A122 A124 A128 A132 B136 A138 B142 A146 A148 A15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37"/>
  <sheetViews>
    <sheetView view="pageBreakPreview" topLeftCell="A64" zoomScaleNormal="85" zoomScaleSheetLayoutView="100" workbookViewId="0">
      <selection activeCell="C71" sqref="C71"/>
    </sheetView>
  </sheetViews>
  <sheetFormatPr defaultRowHeight="14.4"/>
  <cols>
    <col min="2" max="2" width="11.44140625" customWidth="1"/>
    <col min="3" max="3" width="35.6640625" customWidth="1"/>
    <col min="6" max="6" width="9.6640625" bestFit="1" customWidth="1"/>
    <col min="7" max="7" width="10.88671875" bestFit="1" customWidth="1"/>
  </cols>
  <sheetData>
    <row r="1" spans="1:7" ht="15.6">
      <c r="A1" s="39"/>
      <c r="B1" s="184"/>
      <c r="C1" s="209"/>
      <c r="D1" s="207"/>
      <c r="E1" s="207"/>
      <c r="F1" s="39"/>
      <c r="G1" s="207"/>
    </row>
    <row r="2" spans="1:7" ht="22.8">
      <c r="A2" s="624" t="s">
        <v>212</v>
      </c>
      <c r="B2" s="624"/>
      <c r="C2" s="624"/>
      <c r="D2" s="624"/>
      <c r="E2" s="624"/>
      <c r="F2" s="624"/>
      <c r="G2" s="624"/>
    </row>
    <row r="3" spans="1:7">
      <c r="A3" s="39"/>
      <c r="B3" s="184"/>
      <c r="C3" s="206"/>
      <c r="D3" s="207"/>
      <c r="E3" s="207"/>
      <c r="F3" s="39"/>
      <c r="G3" s="207"/>
    </row>
    <row r="4" spans="1:7">
      <c r="A4" s="39"/>
      <c r="B4" s="625" t="s">
        <v>348</v>
      </c>
      <c r="C4" s="625"/>
      <c r="D4" s="625"/>
      <c r="E4" s="625"/>
      <c r="F4" s="625"/>
      <c r="G4" s="207"/>
    </row>
    <row r="5" spans="1:7">
      <c r="A5" s="39"/>
      <c r="B5" s="626" t="s">
        <v>349</v>
      </c>
      <c r="C5" s="626"/>
      <c r="D5" s="626"/>
      <c r="E5" s="626"/>
      <c r="F5" s="626"/>
      <c r="G5" s="207"/>
    </row>
    <row r="6" spans="1:7">
      <c r="A6" s="39"/>
      <c r="B6" s="626" t="s">
        <v>350</v>
      </c>
      <c r="C6" s="626"/>
      <c r="D6" s="626"/>
      <c r="E6" s="626"/>
      <c r="F6" s="626"/>
      <c r="G6" s="207"/>
    </row>
    <row r="7" spans="1:7">
      <c r="A7" s="39"/>
      <c r="B7" s="626" t="s">
        <v>351</v>
      </c>
      <c r="C7" s="626"/>
      <c r="D7" s="626"/>
      <c r="E7" s="626"/>
      <c r="F7" s="626"/>
      <c r="G7" s="207"/>
    </row>
    <row r="8" spans="1:7">
      <c r="A8" s="39"/>
      <c r="B8" s="626" t="s">
        <v>352</v>
      </c>
      <c r="C8" s="626"/>
      <c r="D8" s="626"/>
      <c r="E8" s="626"/>
      <c r="F8" s="626"/>
      <c r="G8" s="207"/>
    </row>
    <row r="9" spans="1:7">
      <c r="A9" s="39"/>
      <c r="B9" s="626" t="s">
        <v>353</v>
      </c>
      <c r="C9" s="626"/>
      <c r="D9" s="626"/>
      <c r="E9" s="626"/>
      <c r="F9" s="626"/>
      <c r="G9" s="207"/>
    </row>
    <row r="10" spans="1:7">
      <c r="A10" s="39"/>
      <c r="B10" s="626" t="s">
        <v>354</v>
      </c>
      <c r="C10" s="626"/>
      <c r="D10" s="626"/>
      <c r="E10" s="626"/>
      <c r="F10" s="626"/>
      <c r="G10" s="207"/>
    </row>
    <row r="11" spans="1:7">
      <c r="A11" s="39"/>
      <c r="B11" s="184" t="s">
        <v>355</v>
      </c>
      <c r="C11" s="184"/>
      <c r="D11" s="184"/>
      <c r="E11" s="184"/>
      <c r="F11" s="184"/>
      <c r="G11" s="207"/>
    </row>
    <row r="12" spans="1:7">
      <c r="A12" s="39"/>
      <c r="B12" s="184" t="s">
        <v>356</v>
      </c>
      <c r="C12" s="184"/>
      <c r="D12" s="184"/>
      <c r="E12" s="184"/>
      <c r="F12" s="184"/>
      <c r="G12" s="207"/>
    </row>
    <row r="13" spans="1:7" ht="17.399999999999999">
      <c r="A13" s="39"/>
      <c r="B13" s="283" t="s">
        <v>357</v>
      </c>
      <c r="C13" s="210"/>
      <c r="D13" s="211"/>
      <c r="E13" s="212"/>
      <c r="F13" s="211"/>
      <c r="G13" s="207"/>
    </row>
    <row r="14" spans="1:7" ht="17.399999999999999">
      <c r="A14" s="39"/>
      <c r="B14" s="283"/>
      <c r="C14" s="210"/>
      <c r="D14" s="211"/>
      <c r="E14" s="212"/>
      <c r="F14" s="211"/>
      <c r="G14" s="207"/>
    </row>
    <row r="15" spans="1:7">
      <c r="A15" s="39"/>
      <c r="B15" s="213" t="s">
        <v>358</v>
      </c>
      <c r="C15" s="213"/>
      <c r="D15" s="213"/>
      <c r="E15" s="213"/>
      <c r="F15" s="213"/>
      <c r="G15" s="207"/>
    </row>
    <row r="16" spans="1:7">
      <c r="A16" s="39"/>
      <c r="B16" s="626" t="s">
        <v>359</v>
      </c>
      <c r="C16" s="626"/>
      <c r="D16" s="626"/>
      <c r="E16" s="626"/>
      <c r="F16" s="626"/>
      <c r="G16" s="180"/>
    </row>
    <row r="17" spans="1:7">
      <c r="A17" s="39"/>
      <c r="B17" s="626" t="s">
        <v>360</v>
      </c>
      <c r="C17" s="626"/>
      <c r="D17" s="626"/>
      <c r="E17" s="626"/>
      <c r="F17" s="626"/>
      <c r="G17" s="180"/>
    </row>
    <row r="18" spans="1:7">
      <c r="A18" s="39"/>
      <c r="B18" s="626" t="s">
        <v>361</v>
      </c>
      <c r="C18" s="626"/>
      <c r="D18" s="626"/>
      <c r="E18" s="626"/>
      <c r="F18" s="626"/>
      <c r="G18" s="180"/>
    </row>
    <row r="19" spans="1:7">
      <c r="A19" s="39"/>
      <c r="B19" s="283"/>
      <c r="C19" s="208"/>
      <c r="D19" s="207"/>
      <c r="E19" s="207"/>
      <c r="F19" s="39"/>
      <c r="G19" s="207"/>
    </row>
    <row r="20" spans="1:7">
      <c r="A20" s="39"/>
      <c r="B20" s="184"/>
      <c r="C20" s="214"/>
      <c r="D20" s="215"/>
      <c r="E20" s="216"/>
      <c r="F20" s="216"/>
      <c r="G20" s="207"/>
    </row>
    <row r="21" spans="1:7">
      <c r="A21" s="217"/>
      <c r="B21" s="218"/>
      <c r="C21" s="219" t="s">
        <v>362</v>
      </c>
      <c r="D21" s="215"/>
      <c r="E21" s="215"/>
      <c r="F21" s="216"/>
      <c r="G21" s="207"/>
    </row>
    <row r="22" spans="1:7">
      <c r="A22" s="39"/>
      <c r="B22" s="218"/>
      <c r="C22" s="214"/>
      <c r="D22" s="215"/>
      <c r="E22" s="215"/>
      <c r="F22" s="216"/>
      <c r="G22" s="207"/>
    </row>
    <row r="23" spans="1:7">
      <c r="A23" s="39"/>
      <c r="B23" s="220">
        <v>1</v>
      </c>
      <c r="C23" s="221" t="s">
        <v>363</v>
      </c>
      <c r="D23" s="221"/>
      <c r="E23" s="215"/>
      <c r="F23" s="216"/>
      <c r="G23" s="207">
        <f>$G$74</f>
        <v>0</v>
      </c>
    </row>
    <row r="24" spans="1:7">
      <c r="A24" s="39"/>
      <c r="B24" s="220"/>
      <c r="C24" s="214"/>
      <c r="D24" s="215"/>
      <c r="E24" s="215"/>
      <c r="F24" s="216"/>
      <c r="G24" s="207"/>
    </row>
    <row r="25" spans="1:7">
      <c r="A25" s="39"/>
      <c r="B25" s="220">
        <v>2</v>
      </c>
      <c r="C25" s="221" t="s">
        <v>364</v>
      </c>
      <c r="D25" s="221"/>
      <c r="E25" s="215"/>
      <c r="F25" s="216"/>
      <c r="G25" s="207">
        <f>$G$104</f>
        <v>0</v>
      </c>
    </row>
    <row r="26" spans="1:7">
      <c r="A26" s="39"/>
      <c r="B26" s="220"/>
      <c r="C26" s="214"/>
      <c r="D26" s="215"/>
      <c r="E26" s="215"/>
      <c r="F26" s="216"/>
      <c r="G26" s="207"/>
    </row>
    <row r="27" spans="1:7">
      <c r="A27" s="39"/>
      <c r="B27" s="220">
        <v>3</v>
      </c>
      <c r="C27" s="221" t="s">
        <v>365</v>
      </c>
      <c r="D27" s="221"/>
      <c r="E27" s="215"/>
      <c r="F27" s="216"/>
      <c r="G27" s="207">
        <f>$G$122</f>
        <v>0</v>
      </c>
    </row>
    <row r="28" spans="1:7">
      <c r="A28" s="39"/>
      <c r="B28" s="220"/>
      <c r="C28" s="221"/>
      <c r="D28" s="215"/>
      <c r="E28" s="215"/>
      <c r="F28" s="216"/>
      <c r="G28" s="207"/>
    </row>
    <row r="29" spans="1:7">
      <c r="A29" s="39"/>
      <c r="B29" s="220">
        <v>5</v>
      </c>
      <c r="C29" s="221" t="s">
        <v>366</v>
      </c>
      <c r="D29" s="221"/>
      <c r="E29" s="215"/>
      <c r="F29" s="216"/>
      <c r="G29" s="207">
        <f>$G$180</f>
        <v>0</v>
      </c>
    </row>
    <row r="30" spans="1:7">
      <c r="A30" s="39"/>
      <c r="B30" s="184"/>
      <c r="C30" s="208"/>
      <c r="D30" s="215"/>
      <c r="E30" s="215"/>
      <c r="F30" s="216"/>
      <c r="G30" s="207"/>
    </row>
    <row r="31" spans="1:7">
      <c r="A31" s="39"/>
      <c r="B31" s="220">
        <v>6</v>
      </c>
      <c r="C31" s="221" t="s">
        <v>367</v>
      </c>
      <c r="D31" s="221"/>
      <c r="E31" s="215"/>
      <c r="F31" s="216"/>
      <c r="G31" s="207">
        <f>$G$188</f>
        <v>0</v>
      </c>
    </row>
    <row r="32" spans="1:7">
      <c r="A32" s="39"/>
      <c r="B32" s="184"/>
      <c r="C32" s="208"/>
      <c r="D32" s="215"/>
      <c r="E32" s="215"/>
      <c r="F32" s="216"/>
      <c r="G32" s="207"/>
    </row>
    <row r="33" spans="1:7">
      <c r="A33" s="39"/>
      <c r="B33" s="220">
        <v>7</v>
      </c>
      <c r="C33" s="627" t="s">
        <v>368</v>
      </c>
      <c r="D33" s="627"/>
      <c r="E33" s="215"/>
      <c r="F33" s="216"/>
      <c r="G33" s="207">
        <f>$G$206</f>
        <v>0</v>
      </c>
    </row>
    <row r="34" spans="1:7">
      <c r="A34" s="39"/>
      <c r="B34" s="203"/>
      <c r="C34" s="39"/>
      <c r="D34" s="39"/>
      <c r="E34" s="39"/>
      <c r="F34" s="39"/>
      <c r="G34" s="207"/>
    </row>
    <row r="35" spans="1:7">
      <c r="A35" s="39"/>
      <c r="B35" s="220"/>
      <c r="C35" s="219" t="s">
        <v>369</v>
      </c>
      <c r="D35" s="222"/>
      <c r="E35" s="222"/>
      <c r="F35" s="223"/>
      <c r="G35" s="282">
        <f>SUM(G23:G34)</f>
        <v>0</v>
      </c>
    </row>
    <row r="36" spans="1:7">
      <c r="A36" s="39"/>
      <c r="B36" s="218"/>
      <c r="C36" s="214"/>
      <c r="D36" s="215"/>
      <c r="E36" s="215"/>
      <c r="F36" s="216"/>
      <c r="G36" s="207"/>
    </row>
    <row r="37" spans="1:7">
      <c r="A37" s="39"/>
      <c r="B37" s="218"/>
      <c r="C37" s="214"/>
      <c r="D37" s="215"/>
      <c r="E37" s="215"/>
      <c r="F37" s="216"/>
      <c r="G37" s="207"/>
    </row>
    <row r="38" spans="1:7" ht="28.2" thickBot="1">
      <c r="A38" s="230" t="s">
        <v>213</v>
      </c>
      <c r="B38" s="231" t="s">
        <v>214</v>
      </c>
      <c r="C38" s="231" t="s">
        <v>215</v>
      </c>
      <c r="D38" s="232" t="s">
        <v>216</v>
      </c>
      <c r="E38" s="230" t="s">
        <v>217</v>
      </c>
      <c r="F38" s="230" t="s">
        <v>372</v>
      </c>
      <c r="G38" s="233" t="s">
        <v>219</v>
      </c>
    </row>
    <row r="39" spans="1:7">
      <c r="A39" s="243"/>
      <c r="B39" s="235"/>
      <c r="C39" s="284"/>
      <c r="D39" s="237"/>
      <c r="E39" s="238"/>
      <c r="F39" s="239"/>
      <c r="G39" s="60"/>
    </row>
    <row r="40" spans="1:7">
      <c r="A40" s="243"/>
      <c r="B40" s="240">
        <v>1</v>
      </c>
      <c r="C40" s="241" t="s">
        <v>363</v>
      </c>
      <c r="D40" s="242"/>
      <c r="E40" s="60"/>
      <c r="F40" s="234"/>
      <c r="G40" s="60"/>
    </row>
    <row r="41" spans="1:7">
      <c r="A41" s="243"/>
      <c r="B41" s="240"/>
      <c r="C41" s="241"/>
      <c r="D41" s="242"/>
      <c r="E41" s="60"/>
      <c r="F41" s="234"/>
      <c r="G41" s="60"/>
    </row>
    <row r="42" spans="1:7">
      <c r="A42" s="243"/>
      <c r="B42" s="240" t="s">
        <v>373</v>
      </c>
      <c r="C42" s="241" t="s">
        <v>374</v>
      </c>
      <c r="D42" s="242"/>
      <c r="E42" s="60"/>
      <c r="F42" s="234"/>
      <c r="G42" s="60"/>
    </row>
    <row r="43" spans="1:7">
      <c r="A43" s="243"/>
      <c r="B43" s="240"/>
      <c r="C43" s="241"/>
      <c r="D43" s="242"/>
      <c r="E43" s="60"/>
      <c r="F43" s="234"/>
      <c r="G43" s="60"/>
    </row>
    <row r="44" spans="1:7" ht="28.8">
      <c r="A44" s="243" t="s">
        <v>221</v>
      </c>
      <c r="B44" s="244" t="s">
        <v>375</v>
      </c>
      <c r="C44" s="245" t="s">
        <v>376</v>
      </c>
      <c r="D44" s="60" t="s">
        <v>9</v>
      </c>
      <c r="E44" s="60">
        <v>2</v>
      </c>
      <c r="F44" s="60">
        <v>0</v>
      </c>
      <c r="G44" s="60">
        <f>E44*F44</f>
        <v>0</v>
      </c>
    </row>
    <row r="45" spans="1:7">
      <c r="A45" s="243"/>
      <c r="B45" s="244"/>
      <c r="C45" s="245"/>
      <c r="D45" s="60"/>
      <c r="E45" s="60"/>
      <c r="F45" s="60"/>
      <c r="G45" s="60"/>
    </row>
    <row r="46" spans="1:7" ht="43.2">
      <c r="A46" s="243" t="s">
        <v>223</v>
      </c>
      <c r="B46" s="244" t="s">
        <v>377</v>
      </c>
      <c r="C46" s="245" t="s">
        <v>378</v>
      </c>
      <c r="D46" s="60" t="s">
        <v>9</v>
      </c>
      <c r="E46" s="60">
        <v>1</v>
      </c>
      <c r="F46" s="60">
        <v>0</v>
      </c>
      <c r="G46" s="60">
        <f>E46*F46</f>
        <v>0</v>
      </c>
    </row>
    <row r="47" spans="1:7">
      <c r="A47" s="243"/>
      <c r="B47" s="244"/>
      <c r="C47" s="245"/>
      <c r="D47" s="60"/>
      <c r="E47" s="60"/>
      <c r="F47" s="60"/>
      <c r="G47" s="60"/>
    </row>
    <row r="48" spans="1:7">
      <c r="A48" s="243"/>
      <c r="B48" s="240" t="s">
        <v>379</v>
      </c>
      <c r="C48" s="241" t="s">
        <v>380</v>
      </c>
      <c r="D48" s="60"/>
      <c r="E48" s="60"/>
      <c r="F48" s="60"/>
      <c r="G48" s="60"/>
    </row>
    <row r="49" spans="1:7">
      <c r="A49" s="243"/>
      <c r="B49" s="240"/>
      <c r="C49" s="241"/>
      <c r="D49" s="60"/>
      <c r="E49" s="60"/>
      <c r="F49" s="60"/>
      <c r="G49" s="60"/>
    </row>
    <row r="50" spans="1:7" ht="26.4">
      <c r="A50" s="243"/>
      <c r="B50" s="240" t="s">
        <v>381</v>
      </c>
      <c r="C50" s="241" t="s">
        <v>382</v>
      </c>
      <c r="D50" s="60"/>
      <c r="E50" s="60"/>
      <c r="F50" s="60"/>
      <c r="G50" s="60"/>
    </row>
    <row r="51" spans="1:7">
      <c r="A51" s="243"/>
      <c r="B51" s="240"/>
      <c r="C51" s="241"/>
      <c r="D51" s="60"/>
      <c r="E51" s="60"/>
      <c r="F51" s="60"/>
      <c r="G51" s="60"/>
    </row>
    <row r="52" spans="1:7" ht="43.2">
      <c r="A52" s="243" t="s">
        <v>232</v>
      </c>
      <c r="B52" s="244" t="s">
        <v>383</v>
      </c>
      <c r="C52" s="245" t="s">
        <v>956</v>
      </c>
      <c r="D52" s="60" t="s">
        <v>384</v>
      </c>
      <c r="E52" s="60">
        <v>30</v>
      </c>
      <c r="F52" s="60">
        <v>0</v>
      </c>
      <c r="G52" s="60">
        <f t="shared" ref="G52:G60" si="0">E52*F52</f>
        <v>0</v>
      </c>
    </row>
    <row r="53" spans="1:7">
      <c r="A53" s="243"/>
      <c r="B53" s="244"/>
      <c r="C53" s="255"/>
      <c r="D53" s="60"/>
      <c r="E53" s="60"/>
      <c r="F53" s="60"/>
      <c r="G53" s="60"/>
    </row>
    <row r="54" spans="1:7" ht="26.4">
      <c r="A54" s="243"/>
      <c r="B54" s="240" t="s">
        <v>385</v>
      </c>
      <c r="C54" s="253" t="s">
        <v>386</v>
      </c>
      <c r="D54" s="60"/>
      <c r="E54" s="60"/>
      <c r="F54" s="60"/>
      <c r="G54" s="60"/>
    </row>
    <row r="55" spans="1:7">
      <c r="A55" s="243"/>
      <c r="B55" s="240"/>
      <c r="C55" s="253"/>
      <c r="D55" s="60"/>
      <c r="E55" s="60"/>
      <c r="F55" s="60"/>
      <c r="G55" s="60"/>
    </row>
    <row r="56" spans="1:7" ht="16.95" customHeight="1">
      <c r="A56" s="243" t="s">
        <v>329</v>
      </c>
      <c r="B56" s="285" t="s">
        <v>387</v>
      </c>
      <c r="C56" s="275" t="s">
        <v>388</v>
      </c>
      <c r="D56" s="60" t="s">
        <v>389</v>
      </c>
      <c r="E56" s="60">
        <v>10</v>
      </c>
      <c r="F56" s="60">
        <v>0</v>
      </c>
      <c r="G56" s="60">
        <f t="shared" si="0"/>
        <v>0</v>
      </c>
    </row>
    <row r="57" spans="1:7">
      <c r="A57" s="243"/>
      <c r="B57" s="285"/>
      <c r="C57" s="275"/>
      <c r="D57" s="60"/>
      <c r="E57" s="60"/>
      <c r="F57" s="60"/>
      <c r="G57" s="60"/>
    </row>
    <row r="58" spans="1:7">
      <c r="A58" s="243"/>
      <c r="B58" s="240" t="s">
        <v>390</v>
      </c>
      <c r="C58" s="253" t="s">
        <v>391</v>
      </c>
      <c r="D58" s="60"/>
      <c r="E58" s="60"/>
      <c r="F58" s="60"/>
      <c r="G58" s="60"/>
    </row>
    <row r="59" spans="1:7">
      <c r="A59" s="243"/>
      <c r="B59" s="240"/>
      <c r="C59" s="253"/>
      <c r="D59" s="60"/>
      <c r="E59" s="60"/>
      <c r="F59" s="60"/>
      <c r="G59" s="60"/>
    </row>
    <row r="60" spans="1:7" ht="184.8">
      <c r="A60" s="243" t="s">
        <v>392</v>
      </c>
      <c r="B60" s="285" t="s">
        <v>393</v>
      </c>
      <c r="C60" s="286" t="s">
        <v>957</v>
      </c>
      <c r="D60" s="60" t="s">
        <v>394</v>
      </c>
      <c r="E60" s="60">
        <v>17</v>
      </c>
      <c r="F60" s="60">
        <v>0</v>
      </c>
      <c r="G60" s="60">
        <f t="shared" si="0"/>
        <v>0</v>
      </c>
    </row>
    <row r="61" spans="1:7">
      <c r="A61" s="243"/>
      <c r="B61" s="244"/>
      <c r="C61" s="255"/>
      <c r="D61" s="60"/>
      <c r="E61" s="60"/>
      <c r="F61" s="60"/>
      <c r="G61" s="60"/>
    </row>
    <row r="62" spans="1:7">
      <c r="A62" s="243"/>
      <c r="B62" s="240" t="s">
        <v>395</v>
      </c>
      <c r="C62" s="253" t="s">
        <v>396</v>
      </c>
      <c r="D62" s="60"/>
      <c r="E62" s="60"/>
      <c r="F62" s="60"/>
      <c r="G62" s="60"/>
    </row>
    <row r="63" spans="1:7">
      <c r="A63" s="243"/>
      <c r="B63" s="240"/>
      <c r="C63" s="253"/>
      <c r="D63" s="60"/>
      <c r="E63" s="60"/>
      <c r="F63" s="60"/>
      <c r="G63" s="60"/>
    </row>
    <row r="64" spans="1:7">
      <c r="A64" s="243"/>
      <c r="B64" s="240" t="s">
        <v>397</v>
      </c>
      <c r="C64" s="253" t="s">
        <v>398</v>
      </c>
      <c r="D64" s="60"/>
      <c r="E64" s="60"/>
      <c r="F64" s="60"/>
      <c r="G64" s="60"/>
    </row>
    <row r="65" spans="1:7">
      <c r="A65" s="243"/>
      <c r="B65" s="240"/>
      <c r="C65" s="253"/>
      <c r="D65" s="60"/>
      <c r="E65" s="60"/>
      <c r="F65" s="60"/>
      <c r="G65" s="60"/>
    </row>
    <row r="66" spans="1:7" ht="42">
      <c r="A66" s="243" t="s">
        <v>399</v>
      </c>
      <c r="B66" s="244" t="s">
        <v>401</v>
      </c>
      <c r="C66" s="245" t="s">
        <v>402</v>
      </c>
      <c r="D66" s="60" t="s">
        <v>136</v>
      </c>
      <c r="E66" s="60">
        <v>60</v>
      </c>
      <c r="F66" s="60">
        <v>0</v>
      </c>
      <c r="G66" s="60">
        <f>E66*F66</f>
        <v>0</v>
      </c>
    </row>
    <row r="67" spans="1:7">
      <c r="A67" s="243"/>
      <c r="B67" s="244"/>
      <c r="C67" s="245"/>
      <c r="D67" s="60"/>
      <c r="E67" s="60"/>
      <c r="F67" s="60"/>
      <c r="G67" s="60"/>
    </row>
    <row r="68" spans="1:7" ht="40.200000000000003">
      <c r="A68" s="632" t="s">
        <v>400</v>
      </c>
      <c r="B68" s="633" t="s">
        <v>1036</v>
      </c>
      <c r="C68" s="634" t="s">
        <v>1037</v>
      </c>
      <c r="D68" s="635" t="s">
        <v>384</v>
      </c>
      <c r="E68" s="636">
        <v>30</v>
      </c>
      <c r="F68" s="636">
        <v>0</v>
      </c>
      <c r="G68" s="636">
        <f>E68*F68</f>
        <v>0</v>
      </c>
    </row>
    <row r="69" spans="1:7">
      <c r="A69" s="243"/>
      <c r="B69" s="240"/>
      <c r="C69" s="241"/>
      <c r="D69" s="60"/>
      <c r="E69" s="60"/>
      <c r="F69" s="60"/>
      <c r="G69" s="60"/>
    </row>
    <row r="70" spans="1:7" ht="26.4">
      <c r="A70" s="243" t="s">
        <v>403</v>
      </c>
      <c r="B70" s="244" t="s">
        <v>405</v>
      </c>
      <c r="C70" s="286" t="s">
        <v>406</v>
      </c>
      <c r="D70" s="60" t="s">
        <v>389</v>
      </c>
      <c r="E70" s="60">
        <v>10</v>
      </c>
      <c r="F70" s="60">
        <v>0</v>
      </c>
      <c r="G70" s="60">
        <f>E70*F70</f>
        <v>0</v>
      </c>
    </row>
    <row r="71" spans="1:7">
      <c r="A71" s="243"/>
      <c r="B71" s="240"/>
      <c r="C71" s="241"/>
      <c r="D71" s="60"/>
      <c r="E71" s="60"/>
      <c r="F71" s="60"/>
      <c r="G71" s="60"/>
    </row>
    <row r="72" spans="1:7" ht="26.4">
      <c r="A72" s="243" t="s">
        <v>404</v>
      </c>
      <c r="B72" s="244" t="s">
        <v>408</v>
      </c>
      <c r="C72" s="286" t="s">
        <v>958</v>
      </c>
      <c r="D72" s="60" t="s">
        <v>389</v>
      </c>
      <c r="E72" s="60">
        <v>10</v>
      </c>
      <c r="F72" s="60">
        <v>0</v>
      </c>
      <c r="G72" s="60">
        <f>E72*F72</f>
        <v>0</v>
      </c>
    </row>
    <row r="73" spans="1:7">
      <c r="A73" s="272"/>
      <c r="B73" s="240"/>
      <c r="C73" s="245"/>
      <c r="D73" s="60"/>
      <c r="E73" s="60"/>
      <c r="F73" s="60"/>
      <c r="G73" s="60"/>
    </row>
    <row r="74" spans="1:7" ht="15" thickBot="1">
      <c r="A74" s="288"/>
      <c r="B74" s="288"/>
      <c r="C74" s="289" t="s">
        <v>413</v>
      </c>
      <c r="D74" s="290"/>
      <c r="E74" s="290"/>
      <c r="F74" s="290"/>
      <c r="G74" s="290">
        <f>SUM(G44:G73)</f>
        <v>0</v>
      </c>
    </row>
    <row r="75" spans="1:7" ht="15" thickTop="1">
      <c r="A75" s="243"/>
      <c r="B75" s="240"/>
      <c r="C75" s="241"/>
      <c r="D75" s="60"/>
      <c r="E75" s="60"/>
      <c r="F75" s="60"/>
      <c r="G75" s="60"/>
    </row>
    <row r="76" spans="1:7">
      <c r="A76" s="243"/>
      <c r="B76" s="240" t="s">
        <v>6</v>
      </c>
      <c r="C76" s="253" t="s">
        <v>414</v>
      </c>
      <c r="D76" s="60"/>
      <c r="E76" s="60"/>
      <c r="F76" s="60"/>
      <c r="G76" s="60"/>
    </row>
    <row r="77" spans="1:7">
      <c r="A77" s="243"/>
      <c r="B77" s="240"/>
      <c r="C77" s="255"/>
      <c r="D77" s="60"/>
      <c r="E77" s="60"/>
      <c r="F77" s="60"/>
      <c r="G77" s="60"/>
    </row>
    <row r="78" spans="1:7">
      <c r="A78" s="243"/>
      <c r="B78" s="240" t="s">
        <v>415</v>
      </c>
      <c r="C78" s="253" t="s">
        <v>416</v>
      </c>
      <c r="D78" s="60"/>
      <c r="E78" s="60"/>
      <c r="F78" s="60"/>
      <c r="G78" s="60"/>
    </row>
    <row r="79" spans="1:7">
      <c r="A79" s="243"/>
      <c r="B79" s="240"/>
      <c r="C79" s="253"/>
      <c r="D79" s="60"/>
      <c r="E79" s="60"/>
      <c r="F79" s="60"/>
      <c r="G79" s="60"/>
    </row>
    <row r="80" spans="1:7" ht="26.4">
      <c r="A80" s="243" t="s">
        <v>221</v>
      </c>
      <c r="B80" s="244" t="s">
        <v>892</v>
      </c>
      <c r="C80" s="275" t="s">
        <v>969</v>
      </c>
      <c r="D80" s="60" t="s">
        <v>394</v>
      </c>
      <c r="E80" s="60">
        <v>20</v>
      </c>
      <c r="F80" s="60">
        <v>0</v>
      </c>
      <c r="G80" s="60">
        <f>E80*F80</f>
        <v>0</v>
      </c>
    </row>
    <row r="81" spans="1:7">
      <c r="A81" s="243"/>
      <c r="B81" s="240"/>
      <c r="C81" s="253"/>
      <c r="D81" s="60"/>
      <c r="E81" s="60"/>
      <c r="F81" s="60"/>
      <c r="G81" s="60"/>
    </row>
    <row r="82" spans="1:7" ht="52.8">
      <c r="A82" s="243" t="s">
        <v>223</v>
      </c>
      <c r="B82" s="244" t="s">
        <v>417</v>
      </c>
      <c r="C82" s="275" t="s">
        <v>418</v>
      </c>
      <c r="D82" s="60" t="s">
        <v>394</v>
      </c>
      <c r="E82" s="60">
        <v>90</v>
      </c>
      <c r="F82" s="60">
        <v>0</v>
      </c>
      <c r="G82" s="60">
        <f>F82*E82</f>
        <v>0</v>
      </c>
    </row>
    <row r="83" spans="1:7">
      <c r="A83" s="243"/>
      <c r="B83" s="240"/>
      <c r="C83" s="253"/>
      <c r="D83" s="60"/>
      <c r="E83" s="60"/>
      <c r="F83" s="60"/>
      <c r="G83" s="60"/>
    </row>
    <row r="84" spans="1:7" ht="66">
      <c r="A84" s="243" t="s">
        <v>232</v>
      </c>
      <c r="B84" s="244" t="s">
        <v>419</v>
      </c>
      <c r="C84" s="275" t="s">
        <v>420</v>
      </c>
      <c r="D84" s="60" t="s">
        <v>394</v>
      </c>
      <c r="E84" s="60">
        <v>40</v>
      </c>
      <c r="F84" s="60">
        <v>0</v>
      </c>
      <c r="G84" s="60">
        <f>F84*E84</f>
        <v>0</v>
      </c>
    </row>
    <row r="85" spans="1:7">
      <c r="A85" s="243"/>
      <c r="B85" s="244"/>
      <c r="C85" s="275"/>
      <c r="D85" s="60"/>
      <c r="E85" s="60"/>
      <c r="F85" s="60"/>
      <c r="G85" s="60"/>
    </row>
    <row r="86" spans="1:7">
      <c r="A86" s="243"/>
      <c r="B86" s="240" t="s">
        <v>421</v>
      </c>
      <c r="C86" s="253" t="s">
        <v>422</v>
      </c>
      <c r="D86" s="60"/>
      <c r="E86" s="60"/>
      <c r="F86" s="291"/>
      <c r="G86" s="60"/>
    </row>
    <row r="87" spans="1:7">
      <c r="A87" s="243"/>
      <c r="B87" s="240"/>
      <c r="C87" s="253"/>
      <c r="D87" s="60"/>
      <c r="E87" s="60"/>
      <c r="F87" s="60"/>
      <c r="G87" s="60"/>
    </row>
    <row r="88" spans="1:7" ht="26.4">
      <c r="A88" s="243" t="s">
        <v>329</v>
      </c>
      <c r="B88" s="244" t="s">
        <v>423</v>
      </c>
      <c r="C88" s="275" t="s">
        <v>424</v>
      </c>
      <c r="D88" s="60" t="s">
        <v>384</v>
      </c>
      <c r="E88" s="60">
        <v>15</v>
      </c>
      <c r="F88" s="60">
        <v>0</v>
      </c>
      <c r="G88" s="60">
        <f>F88*E88</f>
        <v>0</v>
      </c>
    </row>
    <row r="89" spans="1:7">
      <c r="A89" s="243"/>
      <c r="B89" s="240"/>
      <c r="C89" s="275"/>
      <c r="D89" s="60"/>
      <c r="E89" s="60"/>
      <c r="F89" s="60"/>
      <c r="G89" s="60"/>
    </row>
    <row r="90" spans="1:7" ht="26.4">
      <c r="A90" s="243"/>
      <c r="B90" s="240" t="s">
        <v>425</v>
      </c>
      <c r="C90" s="253" t="s">
        <v>426</v>
      </c>
      <c r="D90" s="60"/>
      <c r="E90" s="60"/>
      <c r="F90" s="60"/>
      <c r="G90" s="60"/>
    </row>
    <row r="91" spans="1:7">
      <c r="A91" s="243"/>
      <c r="B91" s="240"/>
      <c r="C91" s="253"/>
      <c r="D91" s="60"/>
      <c r="E91" s="60"/>
      <c r="F91" s="60"/>
      <c r="G91" s="60"/>
    </row>
    <row r="92" spans="1:7" ht="81.599999999999994">
      <c r="A92" s="243" t="s">
        <v>392</v>
      </c>
      <c r="B92" s="244" t="s">
        <v>427</v>
      </c>
      <c r="C92" s="255" t="s">
        <v>428</v>
      </c>
      <c r="D92" s="60" t="s">
        <v>394</v>
      </c>
      <c r="E92" s="60">
        <v>80</v>
      </c>
      <c r="F92" s="60">
        <v>0</v>
      </c>
      <c r="G92" s="60">
        <f>F92*E92</f>
        <v>0</v>
      </c>
    </row>
    <row r="93" spans="1:7">
      <c r="A93" s="243"/>
      <c r="B93" s="240"/>
      <c r="C93" s="255"/>
      <c r="D93" s="60"/>
      <c r="E93" s="60"/>
      <c r="F93" s="60"/>
      <c r="G93" s="60"/>
    </row>
    <row r="94" spans="1:7">
      <c r="A94" s="243"/>
      <c r="B94" s="240" t="s">
        <v>429</v>
      </c>
      <c r="C94" s="253" t="s">
        <v>430</v>
      </c>
      <c r="D94" s="60"/>
      <c r="E94" s="60"/>
      <c r="F94" s="60"/>
      <c r="G94" s="60"/>
    </row>
    <row r="95" spans="1:7">
      <c r="A95" s="243"/>
      <c r="B95" s="240"/>
      <c r="C95" s="253"/>
      <c r="D95" s="60"/>
      <c r="E95" s="60"/>
      <c r="F95" s="60"/>
      <c r="G95" s="60"/>
    </row>
    <row r="96" spans="1:7" ht="26.4">
      <c r="A96" s="243" t="s">
        <v>399</v>
      </c>
      <c r="B96" s="244" t="s">
        <v>431</v>
      </c>
      <c r="C96" s="275" t="s">
        <v>432</v>
      </c>
      <c r="D96" s="60" t="s">
        <v>384</v>
      </c>
      <c r="E96" s="60">
        <v>80</v>
      </c>
      <c r="F96" s="60">
        <v>0</v>
      </c>
      <c r="G96" s="60">
        <f>E96*F96</f>
        <v>0</v>
      </c>
    </row>
    <row r="97" spans="1:7">
      <c r="A97" s="243"/>
      <c r="B97" s="244"/>
      <c r="C97" s="253"/>
      <c r="D97" s="60"/>
      <c r="E97" s="60"/>
      <c r="F97" s="60"/>
      <c r="G97" s="60"/>
    </row>
    <row r="98" spans="1:7">
      <c r="A98" s="243" t="s">
        <v>400</v>
      </c>
      <c r="B98" s="244" t="s">
        <v>433</v>
      </c>
      <c r="C98" s="275" t="s">
        <v>434</v>
      </c>
      <c r="D98" s="60" t="s">
        <v>384</v>
      </c>
      <c r="E98" s="60">
        <v>80</v>
      </c>
      <c r="F98" s="60">
        <v>0</v>
      </c>
      <c r="G98" s="60">
        <f>F98*E98</f>
        <v>0</v>
      </c>
    </row>
    <row r="99" spans="1:7">
      <c r="A99" s="243"/>
      <c r="B99" s="244"/>
      <c r="C99" s="253"/>
      <c r="D99" s="60"/>
      <c r="E99" s="60"/>
      <c r="F99" s="60"/>
      <c r="G99" s="60"/>
    </row>
    <row r="100" spans="1:7" ht="26.4">
      <c r="A100" s="243"/>
      <c r="B100" s="240" t="s">
        <v>435</v>
      </c>
      <c r="C100" s="253" t="s">
        <v>436</v>
      </c>
      <c r="D100" s="60"/>
      <c r="E100" s="60"/>
      <c r="F100" s="60"/>
      <c r="G100" s="60"/>
    </row>
    <row r="101" spans="1:7">
      <c r="A101" s="243"/>
      <c r="B101" s="240"/>
      <c r="C101" s="253"/>
      <c r="D101" s="60"/>
      <c r="E101" s="60"/>
      <c r="F101" s="60"/>
      <c r="G101" s="60"/>
    </row>
    <row r="102" spans="1:7" ht="52.8">
      <c r="A102" s="243" t="s">
        <v>403</v>
      </c>
      <c r="B102" s="244" t="s">
        <v>437</v>
      </c>
      <c r="C102" s="275" t="s">
        <v>959</v>
      </c>
      <c r="D102" s="60" t="s">
        <v>394</v>
      </c>
      <c r="E102" s="60">
        <v>140</v>
      </c>
      <c r="F102" s="60">
        <v>0</v>
      </c>
      <c r="G102" s="60">
        <f>E102*F102</f>
        <v>0</v>
      </c>
    </row>
    <row r="103" spans="1:7">
      <c r="A103" s="243"/>
      <c r="B103" s="240"/>
      <c r="C103" s="275"/>
      <c r="D103" s="60"/>
      <c r="E103" s="60"/>
      <c r="F103" s="60"/>
      <c r="G103" s="60"/>
    </row>
    <row r="104" spans="1:7" ht="15" thickBot="1">
      <c r="A104" s="292"/>
      <c r="B104" s="293"/>
      <c r="C104" s="294" t="s">
        <v>438</v>
      </c>
      <c r="D104" s="295"/>
      <c r="E104" s="295"/>
      <c r="F104" s="295"/>
      <c r="G104" s="564">
        <f>SUM(G80:G103)</f>
        <v>0</v>
      </c>
    </row>
    <row r="105" spans="1:7" ht="15" thickTop="1">
      <c r="A105" s="296"/>
      <c r="B105" s="240"/>
      <c r="C105" s="263"/>
      <c r="D105" s="264"/>
      <c r="E105" s="264"/>
      <c r="F105" s="264"/>
      <c r="G105" s="264"/>
    </row>
    <row r="106" spans="1:7">
      <c r="A106" s="297"/>
      <c r="B106" s="240" t="s">
        <v>10</v>
      </c>
      <c r="C106" s="241" t="s">
        <v>365</v>
      </c>
      <c r="D106" s="268"/>
      <c r="E106" s="268"/>
      <c r="F106" s="264"/>
      <c r="G106" s="264"/>
    </row>
    <row r="107" spans="1:7">
      <c r="A107" s="297"/>
      <c r="B107" s="240"/>
      <c r="C107" s="271"/>
      <c r="D107" s="268"/>
      <c r="E107" s="268"/>
      <c r="F107" s="60"/>
      <c r="G107" s="60"/>
    </row>
    <row r="108" spans="1:7">
      <c r="A108" s="272"/>
      <c r="B108" s="240" t="s">
        <v>439</v>
      </c>
      <c r="C108" s="274" t="s">
        <v>440</v>
      </c>
      <c r="D108" s="60"/>
      <c r="E108" s="60"/>
      <c r="F108" s="60"/>
      <c r="G108" s="60"/>
    </row>
    <row r="109" spans="1:7">
      <c r="A109" s="272"/>
      <c r="B109" s="240"/>
      <c r="C109" s="274"/>
      <c r="D109" s="60"/>
      <c r="E109" s="60"/>
      <c r="F109" s="60"/>
      <c r="G109" s="60"/>
    </row>
    <row r="110" spans="1:7" ht="26.4">
      <c r="A110" s="272"/>
      <c r="B110" s="279" t="s">
        <v>441</v>
      </c>
      <c r="C110" s="274" t="s">
        <v>442</v>
      </c>
      <c r="D110" s="60"/>
      <c r="E110" s="60"/>
      <c r="F110" s="60"/>
      <c r="G110" s="60"/>
    </row>
    <row r="111" spans="1:7">
      <c r="A111" s="272"/>
      <c r="B111" s="240"/>
      <c r="C111" s="275"/>
      <c r="D111" s="60"/>
      <c r="E111" s="60"/>
      <c r="F111" s="60"/>
      <c r="G111" s="60"/>
    </row>
    <row r="112" spans="1:7" ht="26.4">
      <c r="A112" s="243" t="s">
        <v>221</v>
      </c>
      <c r="B112" s="244" t="s">
        <v>443</v>
      </c>
      <c r="C112" s="275" t="s">
        <v>444</v>
      </c>
      <c r="D112" s="60" t="s">
        <v>384</v>
      </c>
      <c r="E112" s="60">
        <v>14</v>
      </c>
      <c r="F112" s="60">
        <v>0</v>
      </c>
      <c r="G112" s="60">
        <f>F112*E112</f>
        <v>0</v>
      </c>
    </row>
    <row r="113" spans="1:7">
      <c r="A113" s="272"/>
      <c r="B113" s="240"/>
      <c r="C113" s="275"/>
      <c r="D113" s="60"/>
      <c r="E113" s="60"/>
      <c r="F113" s="60"/>
      <c r="G113" s="60"/>
    </row>
    <row r="114" spans="1:7" ht="26.4">
      <c r="A114" s="243" t="s">
        <v>223</v>
      </c>
      <c r="B114" s="244" t="s">
        <v>445</v>
      </c>
      <c r="C114" s="275" t="s">
        <v>446</v>
      </c>
      <c r="D114" s="60" t="s">
        <v>384</v>
      </c>
      <c r="E114" s="60">
        <v>14</v>
      </c>
      <c r="F114" s="60">
        <v>0</v>
      </c>
      <c r="G114" s="60">
        <f>F114*E114</f>
        <v>0</v>
      </c>
    </row>
    <row r="115" spans="1:7">
      <c r="A115" s="243"/>
      <c r="B115" s="240"/>
      <c r="C115" s="245"/>
      <c r="D115" s="60"/>
      <c r="E115" s="60"/>
      <c r="F115" s="291"/>
      <c r="G115" s="60"/>
    </row>
    <row r="116" spans="1:7">
      <c r="A116" s="272"/>
      <c r="B116" s="240" t="s">
        <v>447</v>
      </c>
      <c r="C116" s="274" t="s">
        <v>448</v>
      </c>
      <c r="D116" s="60"/>
      <c r="E116" s="60"/>
      <c r="F116" s="60"/>
      <c r="G116" s="60"/>
    </row>
    <row r="117" spans="1:7">
      <c r="A117" s="272"/>
      <c r="B117" s="240"/>
      <c r="C117" s="274"/>
      <c r="D117" s="60"/>
      <c r="E117" s="60"/>
      <c r="F117" s="60"/>
      <c r="G117" s="60"/>
    </row>
    <row r="118" spans="1:7">
      <c r="A118" s="272"/>
      <c r="B118" s="279" t="s">
        <v>449</v>
      </c>
      <c r="C118" s="274" t="s">
        <v>450</v>
      </c>
      <c r="D118" s="60"/>
      <c r="E118" s="60"/>
      <c r="F118" s="60"/>
      <c r="G118" s="60"/>
    </row>
    <row r="119" spans="1:7">
      <c r="A119" s="272"/>
      <c r="B119" s="240"/>
      <c r="C119" s="275"/>
      <c r="D119" s="60"/>
      <c r="E119" s="60"/>
      <c r="F119" s="60"/>
      <c r="G119" s="60"/>
    </row>
    <row r="120" spans="1:7" ht="40.200000000000003">
      <c r="A120" s="243" t="s">
        <v>232</v>
      </c>
      <c r="B120" s="244" t="s">
        <v>443</v>
      </c>
      <c r="C120" s="90" t="s">
        <v>451</v>
      </c>
      <c r="D120" s="60" t="s">
        <v>384</v>
      </c>
      <c r="E120" s="60">
        <v>20</v>
      </c>
      <c r="F120" s="60">
        <v>0</v>
      </c>
      <c r="G120" s="60">
        <f>F120*E120</f>
        <v>0</v>
      </c>
    </row>
    <row r="121" spans="1:7">
      <c r="A121" s="243"/>
      <c r="B121" s="240"/>
      <c r="C121" s="245"/>
      <c r="D121" s="60"/>
      <c r="E121" s="60"/>
      <c r="F121" s="291"/>
      <c r="G121" s="60"/>
    </row>
    <row r="122" spans="1:7" ht="15" thickBot="1">
      <c r="A122" s="287"/>
      <c r="B122" s="288"/>
      <c r="C122" s="289" t="s">
        <v>452</v>
      </c>
      <c r="D122" s="290"/>
      <c r="E122" s="290"/>
      <c r="F122" s="290"/>
      <c r="G122" s="290">
        <f>SUM(G107:G120)</f>
        <v>0</v>
      </c>
    </row>
    <row r="123" spans="1:7" ht="15" thickTop="1">
      <c r="A123" s="243"/>
      <c r="B123" s="244"/>
      <c r="C123" s="245"/>
      <c r="D123" s="60"/>
      <c r="E123" s="60"/>
      <c r="F123" s="60"/>
      <c r="G123" s="60"/>
    </row>
    <row r="124" spans="1:7">
      <c r="A124" s="243"/>
      <c r="B124" s="240" t="s">
        <v>18</v>
      </c>
      <c r="C124" s="241" t="s">
        <v>366</v>
      </c>
      <c r="D124" s="60"/>
      <c r="E124" s="60"/>
      <c r="F124" s="60"/>
      <c r="G124" s="60"/>
    </row>
    <row r="125" spans="1:7">
      <c r="A125" s="243"/>
      <c r="B125" s="240"/>
      <c r="C125" s="241"/>
      <c r="D125" s="60"/>
      <c r="E125" s="60"/>
      <c r="F125" s="60"/>
      <c r="G125" s="60"/>
    </row>
    <row r="126" spans="1:7">
      <c r="A126" s="243"/>
      <c r="B126" s="240" t="s">
        <v>453</v>
      </c>
      <c r="C126" s="241" t="s">
        <v>454</v>
      </c>
      <c r="D126" s="60"/>
      <c r="E126" s="60"/>
      <c r="F126" s="60"/>
      <c r="G126" s="60"/>
    </row>
    <row r="127" spans="1:7">
      <c r="A127" s="243"/>
      <c r="B127" s="240"/>
      <c r="C127" s="245"/>
      <c r="D127" s="60"/>
      <c r="E127" s="60"/>
      <c r="F127" s="60"/>
      <c r="G127" s="60"/>
    </row>
    <row r="128" spans="1:7" ht="42">
      <c r="A128" s="243" t="s">
        <v>221</v>
      </c>
      <c r="B128" s="244" t="s">
        <v>455</v>
      </c>
      <c r="C128" s="245" t="s">
        <v>962</v>
      </c>
      <c r="D128" s="60" t="s">
        <v>384</v>
      </c>
      <c r="E128" s="60">
        <v>6</v>
      </c>
      <c r="F128" s="60">
        <v>0</v>
      </c>
      <c r="G128" s="60">
        <f>E128*F128</f>
        <v>0</v>
      </c>
    </row>
    <row r="129" spans="1:7">
      <c r="A129" s="243"/>
      <c r="B129" s="240"/>
      <c r="C129" s="245"/>
      <c r="D129" s="60"/>
      <c r="E129" s="60"/>
      <c r="F129" s="60"/>
      <c r="G129" s="60"/>
    </row>
    <row r="130" spans="1:7" ht="70.95" customHeight="1">
      <c r="A130" s="243" t="s">
        <v>223</v>
      </c>
      <c r="B130" s="244" t="s">
        <v>456</v>
      </c>
      <c r="C130" s="245" t="s">
        <v>457</v>
      </c>
      <c r="D130" s="60" t="s">
        <v>384</v>
      </c>
      <c r="E130" s="60">
        <v>95</v>
      </c>
      <c r="F130" s="60">
        <v>0</v>
      </c>
      <c r="G130" s="60">
        <f t="shared" ref="G130:G142" si="1">E130*F130</f>
        <v>0</v>
      </c>
    </row>
    <row r="131" spans="1:7">
      <c r="A131" s="243"/>
      <c r="B131" s="240"/>
      <c r="C131" s="245"/>
      <c r="D131" s="60"/>
      <c r="E131" s="60"/>
      <c r="F131" s="60"/>
      <c r="G131" s="60"/>
    </row>
    <row r="132" spans="1:7" ht="55.2">
      <c r="A132" s="243" t="s">
        <v>232</v>
      </c>
      <c r="B132" s="244" t="s">
        <v>458</v>
      </c>
      <c r="C132" s="245" t="s">
        <v>459</v>
      </c>
      <c r="D132" s="60" t="s">
        <v>384</v>
      </c>
      <c r="E132" s="60">
        <v>13</v>
      </c>
      <c r="F132" s="60">
        <v>0</v>
      </c>
      <c r="G132" s="60">
        <f t="shared" si="1"/>
        <v>0</v>
      </c>
    </row>
    <row r="133" spans="1:7">
      <c r="A133" s="243"/>
      <c r="B133" s="240"/>
      <c r="C133" s="245"/>
      <c r="D133" s="60"/>
      <c r="E133" s="60"/>
      <c r="F133" s="60"/>
      <c r="G133" s="60"/>
    </row>
    <row r="134" spans="1:7" ht="68.400000000000006">
      <c r="A134" s="243" t="s">
        <v>329</v>
      </c>
      <c r="B134" s="244" t="s">
        <v>460</v>
      </c>
      <c r="C134" s="245" t="s">
        <v>461</v>
      </c>
      <c r="D134" s="60" t="s">
        <v>384</v>
      </c>
      <c r="E134" s="60">
        <v>5</v>
      </c>
      <c r="F134" s="60">
        <v>0</v>
      </c>
      <c r="G134" s="60">
        <f t="shared" si="1"/>
        <v>0</v>
      </c>
    </row>
    <row r="135" spans="1:7">
      <c r="A135" s="243"/>
      <c r="B135" s="244"/>
      <c r="C135" s="245"/>
      <c r="D135" s="60"/>
      <c r="E135" s="60"/>
      <c r="F135" s="60"/>
      <c r="G135" s="60"/>
    </row>
    <row r="136" spans="1:7" ht="42">
      <c r="A136" s="243" t="s">
        <v>392</v>
      </c>
      <c r="B136" s="244" t="s">
        <v>462</v>
      </c>
      <c r="C136" s="245" t="s">
        <v>961</v>
      </c>
      <c r="D136" s="60" t="s">
        <v>384</v>
      </c>
      <c r="E136" s="60">
        <v>10</v>
      </c>
      <c r="F136" s="60">
        <v>0</v>
      </c>
      <c r="G136" s="60">
        <f>E136*F136</f>
        <v>0</v>
      </c>
    </row>
    <row r="137" spans="1:7">
      <c r="A137" s="243"/>
      <c r="B137" s="240"/>
      <c r="C137" s="245"/>
      <c r="D137" s="60"/>
      <c r="E137" s="60"/>
      <c r="F137" s="60"/>
      <c r="G137" s="60"/>
    </row>
    <row r="138" spans="1:7">
      <c r="A138" s="243"/>
      <c r="B138" s="240" t="s">
        <v>463</v>
      </c>
      <c r="C138" s="241" t="s">
        <v>464</v>
      </c>
      <c r="D138" s="60"/>
      <c r="E138" s="60"/>
      <c r="F138" s="60"/>
      <c r="G138" s="60"/>
    </row>
    <row r="139" spans="1:7">
      <c r="A139" s="243"/>
      <c r="B139" s="240"/>
      <c r="C139" s="241"/>
      <c r="D139" s="60"/>
      <c r="E139" s="60"/>
      <c r="F139" s="60"/>
      <c r="G139" s="60"/>
    </row>
    <row r="140" spans="1:7" ht="57.6">
      <c r="A140" s="243" t="s">
        <v>399</v>
      </c>
      <c r="B140" s="244" t="s">
        <v>465</v>
      </c>
      <c r="C140" s="245" t="s">
        <v>466</v>
      </c>
      <c r="D140" s="60" t="s">
        <v>467</v>
      </c>
      <c r="E140" s="60">
        <v>2200</v>
      </c>
      <c r="F140" s="60">
        <v>0</v>
      </c>
      <c r="G140" s="60">
        <f t="shared" si="1"/>
        <v>0</v>
      </c>
    </row>
    <row r="141" spans="1:7">
      <c r="A141" s="243"/>
      <c r="B141" s="240"/>
      <c r="C141" s="245"/>
      <c r="D141" s="60"/>
      <c r="E141" s="60"/>
      <c r="F141" s="60"/>
      <c r="G141" s="60"/>
    </row>
    <row r="142" spans="1:7" ht="57.6">
      <c r="A142" s="243" t="s">
        <v>400</v>
      </c>
      <c r="B142" s="244" t="s">
        <v>468</v>
      </c>
      <c r="C142" s="245" t="s">
        <v>469</v>
      </c>
      <c r="D142" s="60" t="s">
        <v>467</v>
      </c>
      <c r="E142" s="60">
        <v>480</v>
      </c>
      <c r="F142" s="60">
        <v>0</v>
      </c>
      <c r="G142" s="60">
        <f t="shared" si="1"/>
        <v>0</v>
      </c>
    </row>
    <row r="143" spans="1:7">
      <c r="A143" s="243"/>
      <c r="B143" s="240"/>
      <c r="C143" s="245"/>
      <c r="D143" s="60"/>
      <c r="E143" s="60"/>
      <c r="F143" s="264"/>
      <c r="G143" s="60"/>
    </row>
    <row r="144" spans="1:7">
      <c r="A144" s="298"/>
      <c r="B144" s="240" t="s">
        <v>470</v>
      </c>
      <c r="C144" s="241" t="s">
        <v>471</v>
      </c>
      <c r="D144" s="264"/>
      <c r="E144" s="264"/>
      <c r="F144" s="60"/>
      <c r="G144" s="60"/>
    </row>
    <row r="145" spans="1:7">
      <c r="A145" s="243"/>
      <c r="B145" s="240"/>
      <c r="C145" s="245"/>
      <c r="D145" s="60"/>
      <c r="E145" s="60"/>
      <c r="F145" s="60"/>
      <c r="G145" s="60"/>
    </row>
    <row r="146" spans="1:7" ht="56.4">
      <c r="A146" s="243" t="s">
        <v>403</v>
      </c>
      <c r="B146" s="244" t="s">
        <v>472</v>
      </c>
      <c r="C146" s="245" t="s">
        <v>963</v>
      </c>
      <c r="D146" s="60" t="s">
        <v>394</v>
      </c>
      <c r="E146" s="60">
        <v>25</v>
      </c>
      <c r="F146" s="60">
        <v>0</v>
      </c>
      <c r="G146" s="60">
        <f>E146*F146</f>
        <v>0</v>
      </c>
    </row>
    <row r="147" spans="1:7">
      <c r="A147" s="243"/>
      <c r="B147" s="244"/>
      <c r="C147" s="245"/>
      <c r="D147" s="60"/>
      <c r="E147" s="60"/>
      <c r="F147" s="60"/>
      <c r="G147" s="60"/>
    </row>
    <row r="148" spans="1:7" ht="84">
      <c r="A148" s="243" t="s">
        <v>404</v>
      </c>
      <c r="B148" s="244" t="s">
        <v>473</v>
      </c>
      <c r="C148" s="245" t="s">
        <v>474</v>
      </c>
      <c r="D148" s="60" t="s">
        <v>394</v>
      </c>
      <c r="E148" s="60">
        <v>17</v>
      </c>
      <c r="F148" s="60">
        <v>0</v>
      </c>
      <c r="G148" s="60">
        <f t="shared" ref="G148:G152" si="2">E148*F148</f>
        <v>0</v>
      </c>
    </row>
    <row r="149" spans="1:7">
      <c r="A149" s="243"/>
      <c r="B149" s="240"/>
      <c r="C149" s="245"/>
      <c r="D149" s="60"/>
      <c r="E149" s="60"/>
      <c r="F149" s="60"/>
      <c r="G149" s="60"/>
    </row>
    <row r="150" spans="1:7" ht="84">
      <c r="A150" s="243" t="s">
        <v>407</v>
      </c>
      <c r="B150" s="244" t="s">
        <v>475</v>
      </c>
      <c r="C150" s="245" t="s">
        <v>476</v>
      </c>
      <c r="D150" s="60" t="s">
        <v>394</v>
      </c>
      <c r="E150" s="60">
        <v>5</v>
      </c>
      <c r="F150" s="60">
        <v>0</v>
      </c>
      <c r="G150" s="60">
        <f t="shared" si="2"/>
        <v>0</v>
      </c>
    </row>
    <row r="151" spans="1:7">
      <c r="A151" s="243"/>
      <c r="B151" s="240"/>
      <c r="C151" s="245"/>
      <c r="D151" s="60"/>
      <c r="E151" s="60"/>
      <c r="F151" s="60"/>
      <c r="G151" s="60"/>
    </row>
    <row r="152" spans="1:7" ht="98.4">
      <c r="A152" s="243" t="s">
        <v>409</v>
      </c>
      <c r="B152" s="244" t="s">
        <v>477</v>
      </c>
      <c r="C152" s="245" t="s">
        <v>478</v>
      </c>
      <c r="D152" s="60" t="s">
        <v>394</v>
      </c>
      <c r="E152" s="60">
        <v>2</v>
      </c>
      <c r="F152" s="60">
        <v>0</v>
      </c>
      <c r="G152" s="60">
        <f t="shared" si="2"/>
        <v>0</v>
      </c>
    </row>
    <row r="153" spans="1:7">
      <c r="A153" s="243"/>
      <c r="B153" s="244"/>
      <c r="C153" s="245"/>
      <c r="D153" s="60"/>
      <c r="E153" s="60"/>
      <c r="F153" s="60"/>
      <c r="G153" s="60"/>
    </row>
    <row r="154" spans="1:7">
      <c r="A154" s="243"/>
      <c r="B154" s="279" t="s">
        <v>479</v>
      </c>
      <c r="C154" s="280" t="s">
        <v>480</v>
      </c>
      <c r="D154" s="60"/>
      <c r="E154" s="60"/>
      <c r="F154" s="60"/>
      <c r="G154" s="60"/>
    </row>
    <row r="155" spans="1:7">
      <c r="A155" s="243"/>
      <c r="B155" s="279"/>
      <c r="C155" s="280"/>
      <c r="D155" s="60"/>
      <c r="E155" s="60"/>
      <c r="F155" s="60"/>
      <c r="G155" s="60"/>
    </row>
    <row r="156" spans="1:7" ht="79.2">
      <c r="A156" s="243" t="s">
        <v>411</v>
      </c>
      <c r="B156" s="244" t="s">
        <v>481</v>
      </c>
      <c r="C156" s="275" t="s">
        <v>964</v>
      </c>
      <c r="D156" s="60" t="s">
        <v>389</v>
      </c>
      <c r="E156" s="60">
        <v>15</v>
      </c>
      <c r="F156" s="60">
        <v>0</v>
      </c>
      <c r="G156" s="60">
        <f>F156*E156</f>
        <v>0</v>
      </c>
    </row>
    <row r="157" spans="1:7">
      <c r="A157" s="243"/>
      <c r="B157" s="279"/>
      <c r="C157" s="280"/>
      <c r="D157" s="60"/>
      <c r="E157" s="60"/>
      <c r="F157" s="60"/>
      <c r="G157" s="60"/>
    </row>
    <row r="158" spans="1:7">
      <c r="A158" s="243"/>
      <c r="B158" s="279" t="s">
        <v>482</v>
      </c>
      <c r="C158" s="280" t="s">
        <v>483</v>
      </c>
      <c r="D158" s="60"/>
      <c r="E158" s="60"/>
      <c r="F158" s="60"/>
      <c r="G158" s="60"/>
    </row>
    <row r="159" spans="1:7">
      <c r="A159" s="243"/>
      <c r="B159" s="279"/>
      <c r="C159" s="280"/>
      <c r="D159" s="60"/>
      <c r="E159" s="60"/>
      <c r="F159" s="60"/>
      <c r="G159" s="60"/>
    </row>
    <row r="160" spans="1:7" ht="69.599999999999994">
      <c r="A160" s="243" t="s">
        <v>484</v>
      </c>
      <c r="B160" s="244" t="s">
        <v>485</v>
      </c>
      <c r="C160" s="245" t="s">
        <v>965</v>
      </c>
      <c r="D160" s="60" t="s">
        <v>389</v>
      </c>
      <c r="E160" s="60">
        <v>7</v>
      </c>
      <c r="F160" s="60">
        <v>0</v>
      </c>
      <c r="G160" s="60">
        <f>F160*E160</f>
        <v>0</v>
      </c>
    </row>
    <row r="161" spans="1:7">
      <c r="A161" s="243"/>
      <c r="B161" s="279"/>
      <c r="C161" s="280"/>
      <c r="D161" s="60"/>
      <c r="E161" s="60"/>
      <c r="F161" s="60"/>
      <c r="G161" s="60"/>
    </row>
    <row r="162" spans="1:7" ht="57.6">
      <c r="A162" s="243" t="s">
        <v>487</v>
      </c>
      <c r="B162" s="244" t="s">
        <v>488</v>
      </c>
      <c r="C162" s="245" t="s">
        <v>489</v>
      </c>
      <c r="D162" s="60" t="s">
        <v>9</v>
      </c>
      <c r="E162" s="60">
        <v>2</v>
      </c>
      <c r="F162" s="60">
        <v>0</v>
      </c>
      <c r="G162" s="60">
        <f t="shared" ref="G162:G178" si="3">F162*E162</f>
        <v>0</v>
      </c>
    </row>
    <row r="163" spans="1:7">
      <c r="A163" s="243"/>
      <c r="B163" s="244"/>
      <c r="C163" s="245"/>
      <c r="D163" s="60"/>
      <c r="E163" s="60"/>
      <c r="F163" s="60"/>
      <c r="G163" s="60"/>
    </row>
    <row r="164" spans="1:7">
      <c r="A164" s="243"/>
      <c r="B164" s="279" t="s">
        <v>491</v>
      </c>
      <c r="C164" s="280" t="s">
        <v>492</v>
      </c>
      <c r="D164" s="60"/>
      <c r="E164" s="60"/>
      <c r="F164" s="60"/>
      <c r="G164" s="60"/>
    </row>
    <row r="165" spans="1:7">
      <c r="A165" s="243"/>
      <c r="B165" s="279"/>
      <c r="C165" s="280"/>
      <c r="D165" s="60"/>
      <c r="E165" s="60"/>
      <c r="F165" s="60"/>
      <c r="G165" s="60"/>
    </row>
    <row r="166" spans="1:7">
      <c r="A166" s="243"/>
      <c r="B166" s="279" t="s">
        <v>493</v>
      </c>
      <c r="C166" s="280" t="s">
        <v>494</v>
      </c>
      <c r="D166" s="60"/>
      <c r="E166" s="60"/>
      <c r="F166" s="60"/>
      <c r="G166" s="60"/>
    </row>
    <row r="167" spans="1:7">
      <c r="A167" s="243"/>
      <c r="B167" s="279"/>
      <c r="C167" s="280"/>
      <c r="D167" s="60"/>
      <c r="E167" s="60"/>
      <c r="F167" s="60"/>
      <c r="G167" s="60"/>
    </row>
    <row r="168" spans="1:7" ht="28.8">
      <c r="A168" s="243" t="s">
        <v>495</v>
      </c>
      <c r="B168" s="244" t="s">
        <v>496</v>
      </c>
      <c r="C168" s="245" t="s">
        <v>497</v>
      </c>
      <c r="D168" s="60" t="s">
        <v>384</v>
      </c>
      <c r="E168" s="60">
        <v>16</v>
      </c>
      <c r="F168" s="60">
        <v>0</v>
      </c>
      <c r="G168" s="60">
        <f t="shared" si="3"/>
        <v>0</v>
      </c>
    </row>
    <row r="169" spans="1:7">
      <c r="A169" s="243"/>
      <c r="B169" s="244"/>
      <c r="C169" s="245"/>
      <c r="D169" s="60"/>
      <c r="E169" s="60"/>
      <c r="F169" s="60"/>
      <c r="G169" s="60"/>
    </row>
    <row r="170" spans="1:7" ht="43.2">
      <c r="A170" s="243" t="s">
        <v>498</v>
      </c>
      <c r="B170" s="244" t="s">
        <v>499</v>
      </c>
      <c r="C170" s="245" t="s">
        <v>500</v>
      </c>
      <c r="D170" s="60" t="s">
        <v>384</v>
      </c>
      <c r="E170" s="60">
        <v>16</v>
      </c>
      <c r="F170" s="60">
        <v>0</v>
      </c>
      <c r="G170" s="60">
        <f t="shared" si="3"/>
        <v>0</v>
      </c>
    </row>
    <row r="171" spans="1:7">
      <c r="A171" s="243"/>
      <c r="B171" s="244"/>
      <c r="C171" s="299"/>
      <c r="D171" s="60"/>
      <c r="E171" s="60"/>
      <c r="F171" s="60"/>
      <c r="G171" s="60"/>
    </row>
    <row r="172" spans="1:7" ht="57.6">
      <c r="A172" s="243" t="s">
        <v>501</v>
      </c>
      <c r="B172" s="244" t="s">
        <v>502</v>
      </c>
      <c r="C172" s="245" t="s">
        <v>503</v>
      </c>
      <c r="D172" s="60" t="s">
        <v>384</v>
      </c>
      <c r="E172" s="60">
        <v>16</v>
      </c>
      <c r="F172" s="60">
        <v>0</v>
      </c>
      <c r="G172" s="60">
        <f t="shared" si="3"/>
        <v>0</v>
      </c>
    </row>
    <row r="173" spans="1:7">
      <c r="A173" s="243"/>
      <c r="B173" s="244"/>
      <c r="C173" s="245"/>
      <c r="D173" s="60"/>
      <c r="E173" s="60"/>
      <c r="F173" s="60"/>
      <c r="G173" s="60"/>
    </row>
    <row r="174" spans="1:7" ht="56.4">
      <c r="A174" s="243" t="s">
        <v>504</v>
      </c>
      <c r="B174" s="244" t="s">
        <v>505</v>
      </c>
      <c r="C174" s="245" t="s">
        <v>506</v>
      </c>
      <c r="D174" s="60" t="s">
        <v>384</v>
      </c>
      <c r="E174" s="60">
        <v>16</v>
      </c>
      <c r="F174" s="60">
        <v>0</v>
      </c>
      <c r="G174" s="60">
        <f t="shared" si="3"/>
        <v>0</v>
      </c>
    </row>
    <row r="175" spans="1:7">
      <c r="A175" s="243"/>
      <c r="B175" s="244"/>
      <c r="C175" s="245"/>
      <c r="D175" s="60"/>
      <c r="E175" s="60"/>
      <c r="F175" s="60"/>
      <c r="G175" s="60"/>
    </row>
    <row r="176" spans="1:7" ht="69.599999999999994">
      <c r="A176" s="243" t="s">
        <v>507</v>
      </c>
      <c r="B176" s="244" t="s">
        <v>508</v>
      </c>
      <c r="C176" s="245" t="s">
        <v>966</v>
      </c>
      <c r="D176" s="60" t="s">
        <v>384</v>
      </c>
      <c r="E176" s="60">
        <v>45</v>
      </c>
      <c r="F176" s="60">
        <v>0</v>
      </c>
      <c r="G176" s="60">
        <f t="shared" si="3"/>
        <v>0</v>
      </c>
    </row>
    <row r="177" spans="1:7">
      <c r="A177" s="243"/>
      <c r="B177" s="244"/>
      <c r="C177" s="245"/>
      <c r="D177" s="60"/>
      <c r="E177" s="60"/>
      <c r="F177" s="60"/>
      <c r="G177" s="60"/>
    </row>
    <row r="178" spans="1:7" ht="88.95" customHeight="1">
      <c r="A178" s="300" t="s">
        <v>509</v>
      </c>
      <c r="B178" s="244" t="s">
        <v>510</v>
      </c>
      <c r="C178" s="245" t="s">
        <v>967</v>
      </c>
      <c r="D178" s="60" t="s">
        <v>389</v>
      </c>
      <c r="E178" s="60">
        <v>8</v>
      </c>
      <c r="F178" s="60">
        <v>0</v>
      </c>
      <c r="G178" s="60">
        <f t="shared" si="3"/>
        <v>0</v>
      </c>
    </row>
    <row r="179" spans="1:7">
      <c r="A179" s="300"/>
      <c r="B179" s="244"/>
      <c r="C179" s="245"/>
      <c r="D179" s="60"/>
      <c r="E179" s="60"/>
      <c r="F179" s="60"/>
      <c r="G179" s="60"/>
    </row>
    <row r="180" spans="1:7" ht="27" thickBot="1">
      <c r="A180" s="292"/>
      <c r="B180" s="293"/>
      <c r="C180" s="294" t="s">
        <v>511</v>
      </c>
      <c r="D180" s="295"/>
      <c r="E180" s="295"/>
      <c r="F180" s="295"/>
      <c r="G180" s="295">
        <f>SUM(G128:G179)</f>
        <v>0</v>
      </c>
    </row>
    <row r="181" spans="1:7" ht="15" thickTop="1">
      <c r="A181" s="243"/>
      <c r="B181" s="240"/>
      <c r="C181" s="263"/>
      <c r="D181" s="281"/>
      <c r="E181" s="264"/>
      <c r="F181" s="60"/>
      <c r="G181" s="60"/>
    </row>
    <row r="182" spans="1:7">
      <c r="A182" s="243"/>
      <c r="B182" s="240" t="s">
        <v>22</v>
      </c>
      <c r="C182" s="241" t="s">
        <v>367</v>
      </c>
      <c r="D182" s="60"/>
      <c r="E182" s="60"/>
      <c r="F182" s="60"/>
      <c r="G182" s="60"/>
    </row>
    <row r="183" spans="1:7">
      <c r="A183" s="243"/>
      <c r="B183" s="240"/>
      <c r="C183" s="241"/>
      <c r="D183" s="60"/>
      <c r="E183" s="60"/>
      <c r="F183" s="60"/>
      <c r="G183" s="60"/>
    </row>
    <row r="184" spans="1:7">
      <c r="A184" s="243"/>
      <c r="B184" s="240" t="s">
        <v>512</v>
      </c>
      <c r="C184" s="241" t="s">
        <v>513</v>
      </c>
      <c r="D184" s="60"/>
      <c r="E184" s="60"/>
      <c r="F184" s="60"/>
      <c r="G184" s="60"/>
    </row>
    <row r="185" spans="1:7">
      <c r="A185" s="243"/>
      <c r="B185" s="240"/>
      <c r="C185" s="245"/>
      <c r="D185" s="60"/>
      <c r="E185" s="60"/>
      <c r="F185" s="60"/>
      <c r="G185" s="60"/>
    </row>
    <row r="186" spans="1:7" ht="66">
      <c r="A186" s="243" t="s">
        <v>221</v>
      </c>
      <c r="B186" s="244" t="s">
        <v>514</v>
      </c>
      <c r="C186" s="275" t="s">
        <v>968</v>
      </c>
      <c r="D186" s="60" t="s">
        <v>389</v>
      </c>
      <c r="E186" s="61">
        <v>17</v>
      </c>
      <c r="F186" s="60">
        <v>0</v>
      </c>
      <c r="G186" s="60">
        <f>E186*F186</f>
        <v>0</v>
      </c>
    </row>
    <row r="187" spans="1:7">
      <c r="A187" s="243"/>
      <c r="B187" s="240"/>
      <c r="C187" s="245"/>
      <c r="D187" s="60"/>
      <c r="E187" s="61"/>
      <c r="F187" s="60"/>
      <c r="G187" s="60"/>
    </row>
    <row r="188" spans="1:7" ht="15" thickBot="1">
      <c r="A188" s="287"/>
      <c r="B188" s="288"/>
      <c r="C188" s="289" t="s">
        <v>515</v>
      </c>
      <c r="D188" s="290"/>
      <c r="E188" s="290"/>
      <c r="F188" s="290"/>
      <c r="G188" s="290">
        <f>SUM(G186:G187)</f>
        <v>0</v>
      </c>
    </row>
    <row r="189" spans="1:7" ht="15" thickTop="1">
      <c r="A189" s="243"/>
      <c r="B189" s="240"/>
      <c r="C189" s="263"/>
      <c r="D189" s="281"/>
      <c r="E189" s="264"/>
      <c r="F189" s="60"/>
      <c r="G189" s="60"/>
    </row>
    <row r="190" spans="1:7">
      <c r="A190" s="243"/>
      <c r="B190" s="240" t="s">
        <v>26</v>
      </c>
      <c r="C190" s="241" t="s">
        <v>368</v>
      </c>
      <c r="D190" s="60"/>
      <c r="E190" s="60"/>
      <c r="F190" s="60"/>
      <c r="G190" s="60"/>
    </row>
    <row r="191" spans="1:7">
      <c r="A191" s="243"/>
      <c r="B191" s="240"/>
      <c r="C191" s="241"/>
      <c r="D191" s="60"/>
      <c r="E191" s="60"/>
      <c r="F191" s="60"/>
      <c r="G191" s="60"/>
    </row>
    <row r="192" spans="1:7">
      <c r="A192" s="243"/>
      <c r="B192" s="240" t="s">
        <v>516</v>
      </c>
      <c r="C192" s="241" t="s">
        <v>517</v>
      </c>
      <c r="D192" s="60"/>
      <c r="E192" s="61"/>
      <c r="F192" s="60"/>
      <c r="G192" s="60"/>
    </row>
    <row r="193" spans="1:7">
      <c r="A193" s="243"/>
      <c r="B193" s="240"/>
      <c r="C193" s="245"/>
      <c r="D193" s="60"/>
      <c r="E193" s="61"/>
      <c r="F193" s="60"/>
      <c r="G193" s="60"/>
    </row>
    <row r="194" spans="1:7" ht="26.4">
      <c r="A194" s="243" t="s">
        <v>221</v>
      </c>
      <c r="B194" s="244" t="s">
        <v>518</v>
      </c>
      <c r="C194" s="275" t="s">
        <v>519</v>
      </c>
      <c r="D194" s="60" t="s">
        <v>389</v>
      </c>
      <c r="E194" s="61">
        <v>18</v>
      </c>
      <c r="F194" s="60">
        <v>0</v>
      </c>
      <c r="G194" s="60">
        <f>E194*F194</f>
        <v>0</v>
      </c>
    </row>
    <row r="195" spans="1:7">
      <c r="A195" s="243"/>
      <c r="B195" s="240"/>
      <c r="C195" s="255"/>
      <c r="D195" s="60"/>
      <c r="E195" s="61"/>
      <c r="F195" s="60"/>
      <c r="G195" s="60"/>
    </row>
    <row r="196" spans="1:7" ht="66">
      <c r="A196" s="243" t="s">
        <v>223</v>
      </c>
      <c r="B196" s="244" t="s">
        <v>520</v>
      </c>
      <c r="C196" s="275" t="s">
        <v>521</v>
      </c>
      <c r="D196" s="60" t="s">
        <v>9</v>
      </c>
      <c r="E196" s="61">
        <v>4</v>
      </c>
      <c r="F196" s="60">
        <v>0</v>
      </c>
      <c r="G196" s="60">
        <f>E196*F196</f>
        <v>0</v>
      </c>
    </row>
    <row r="197" spans="1:7">
      <c r="A197" s="243"/>
      <c r="B197" s="240"/>
      <c r="C197" s="245"/>
      <c r="D197" s="60"/>
      <c r="E197" s="61"/>
      <c r="F197" s="60"/>
      <c r="G197" s="60"/>
    </row>
    <row r="198" spans="1:7" ht="26.4">
      <c r="A198" s="243"/>
      <c r="B198" s="240" t="s">
        <v>522</v>
      </c>
      <c r="C198" s="241" t="s">
        <v>523</v>
      </c>
      <c r="D198" s="60"/>
      <c r="E198" s="61"/>
      <c r="F198" s="60"/>
      <c r="G198" s="60"/>
    </row>
    <row r="199" spans="1:7">
      <c r="A199" s="243"/>
      <c r="B199" s="240"/>
      <c r="C199" s="245"/>
      <c r="D199" s="60"/>
      <c r="E199" s="61"/>
      <c r="F199" s="60"/>
      <c r="G199" s="60"/>
    </row>
    <row r="200" spans="1:7">
      <c r="A200" s="243" t="s">
        <v>232</v>
      </c>
      <c r="B200" s="244" t="s">
        <v>134</v>
      </c>
      <c r="C200" s="245" t="s">
        <v>954</v>
      </c>
      <c r="D200" s="60" t="s">
        <v>524</v>
      </c>
      <c r="E200" s="61">
        <v>32</v>
      </c>
      <c r="F200" s="60">
        <v>0</v>
      </c>
      <c r="G200" s="60">
        <f>E200*F200</f>
        <v>0</v>
      </c>
    </row>
    <row r="201" spans="1:7">
      <c r="A201" s="243"/>
      <c r="B201" s="240"/>
      <c r="C201" s="245"/>
      <c r="D201" s="60"/>
      <c r="E201" s="61"/>
      <c r="F201" s="60"/>
      <c r="G201" s="60"/>
    </row>
    <row r="202" spans="1:7">
      <c r="A202" s="243" t="s">
        <v>329</v>
      </c>
      <c r="B202" s="244" t="s">
        <v>137</v>
      </c>
      <c r="C202" s="245" t="s">
        <v>138</v>
      </c>
      <c r="D202" s="60" t="s">
        <v>524</v>
      </c>
      <c r="E202" s="61">
        <v>16</v>
      </c>
      <c r="F202" s="60">
        <v>0</v>
      </c>
      <c r="G202" s="60">
        <f>E202*F202</f>
        <v>0</v>
      </c>
    </row>
    <row r="203" spans="1:7">
      <c r="A203" s="243"/>
      <c r="B203" s="240"/>
      <c r="C203" s="245"/>
      <c r="D203" s="60"/>
      <c r="E203" s="61"/>
      <c r="F203" s="60"/>
      <c r="G203" s="60"/>
    </row>
    <row r="204" spans="1:7" ht="30.6" customHeight="1">
      <c r="A204" s="243" t="s">
        <v>392</v>
      </c>
      <c r="B204" s="244" t="s">
        <v>525</v>
      </c>
      <c r="C204" s="245" t="s">
        <v>972</v>
      </c>
      <c r="D204" s="60" t="s">
        <v>713</v>
      </c>
      <c r="E204" s="61">
        <v>1</v>
      </c>
      <c r="F204" s="60">
        <v>0</v>
      </c>
      <c r="G204" s="60">
        <f>E204*F204</f>
        <v>0</v>
      </c>
    </row>
    <row r="205" spans="1:7">
      <c r="A205" s="243"/>
      <c r="B205" s="244"/>
      <c r="C205" s="245"/>
      <c r="D205" s="60"/>
      <c r="E205" s="61"/>
      <c r="F205" s="60"/>
      <c r="G205" s="60"/>
    </row>
    <row r="206" spans="1:7" ht="15" thickBot="1">
      <c r="A206" s="287"/>
      <c r="B206" s="288"/>
      <c r="C206" s="289" t="s">
        <v>526</v>
      </c>
      <c r="D206" s="290"/>
      <c r="E206" s="290"/>
      <c r="F206" s="290"/>
      <c r="G206" s="290">
        <f>SUM(G189:G205)</f>
        <v>0</v>
      </c>
    </row>
    <row r="207" spans="1:7" ht="15" thickTop="1">
      <c r="E207" s="583"/>
      <c r="G207" s="39"/>
    </row>
    <row r="326" ht="3.75" customHeight="1"/>
    <row r="327" hidden="1"/>
    <row r="328" hidden="1"/>
    <row r="329" hidden="1"/>
    <row r="330" hidden="1"/>
    <row r="331" hidden="1"/>
    <row r="332" hidden="1"/>
    <row r="333" hidden="1"/>
    <row r="334" hidden="1"/>
    <row r="335" hidden="1"/>
    <row r="336" hidden="1"/>
    <row r="337" hidden="1"/>
  </sheetData>
  <mergeCells count="12">
    <mergeCell ref="C33:D33"/>
    <mergeCell ref="B8:F8"/>
    <mergeCell ref="A2:G2"/>
    <mergeCell ref="B4:F4"/>
    <mergeCell ref="B5:F5"/>
    <mergeCell ref="B6:F6"/>
    <mergeCell ref="B7:F7"/>
    <mergeCell ref="B9:F9"/>
    <mergeCell ref="B10:F10"/>
    <mergeCell ref="B16:F16"/>
    <mergeCell ref="B17:F17"/>
    <mergeCell ref="B18:F18"/>
  </mergeCells>
  <pageMargins left="0.7" right="0.7" top="0.75" bottom="0.75" header="0.3" footer="0.3"/>
  <pageSetup paperSize="9" scale="85" orientation="portrait" r:id="rId1"/>
  <ignoredErrors>
    <ignoredError sqref="A44 A46 A52 A56 A60 A66 A70 A72 B76 A80 A82 A84 A88 A92 A96 A98 A102 B106 A112 A114 A120 B124 A128 A130 A132 A134 A136 A140 A142 A146 A148 A150 A152 A156 A160 A162 A168 A170 A172 A174 A176 A178 B182 A186 B190 A194 A196 A200 A202 A204 A68" numberStoredAsText="1"/>
    <ignoredError sqref="B50 B54 B58 B64 B110 B118 B16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3"/>
  <sheetViews>
    <sheetView view="pageBreakPreview" topLeftCell="A188" zoomScaleNormal="100" zoomScaleSheetLayoutView="100" workbookViewId="0">
      <selection activeCell="C202" sqref="C202"/>
    </sheetView>
  </sheetViews>
  <sheetFormatPr defaultRowHeight="14.4"/>
  <cols>
    <col min="1" max="1" width="9.33203125" customWidth="1"/>
    <col min="2" max="2" width="11.109375" customWidth="1"/>
    <col min="3" max="3" width="35.6640625" customWidth="1"/>
    <col min="7" max="7" width="10.88671875" bestFit="1" customWidth="1"/>
  </cols>
  <sheetData>
    <row r="1" spans="1:7" ht="15.6">
      <c r="A1" s="39"/>
      <c r="B1" s="184"/>
      <c r="C1" s="209"/>
      <c r="D1" s="207"/>
      <c r="E1" s="207"/>
      <c r="F1" s="39"/>
      <c r="G1" s="39"/>
    </row>
    <row r="2" spans="1:7" ht="22.8">
      <c r="A2" s="624" t="s">
        <v>212</v>
      </c>
      <c r="B2" s="624"/>
      <c r="C2" s="624"/>
      <c r="D2" s="624"/>
      <c r="E2" s="624"/>
      <c r="F2" s="624"/>
      <c r="G2" s="624"/>
    </row>
    <row r="3" spans="1:7">
      <c r="A3" s="39"/>
      <c r="B3" s="184"/>
      <c r="C3" s="206"/>
      <c r="D3" s="207"/>
      <c r="E3" s="207"/>
      <c r="F3" s="39"/>
      <c r="G3" s="39"/>
    </row>
    <row r="4" spans="1:7">
      <c r="A4" s="39"/>
      <c r="B4" s="625" t="s">
        <v>348</v>
      </c>
      <c r="C4" s="625"/>
      <c r="D4" s="625"/>
      <c r="E4" s="625"/>
      <c r="F4" s="625"/>
      <c r="G4" s="39"/>
    </row>
    <row r="5" spans="1:7">
      <c r="A5" s="39"/>
      <c r="B5" s="626" t="s">
        <v>349</v>
      </c>
      <c r="C5" s="626"/>
      <c r="D5" s="626"/>
      <c r="E5" s="626"/>
      <c r="F5" s="626"/>
      <c r="G5" s="39"/>
    </row>
    <row r="6" spans="1:7">
      <c r="A6" s="39"/>
      <c r="B6" s="626" t="s">
        <v>350</v>
      </c>
      <c r="C6" s="626"/>
      <c r="D6" s="626"/>
      <c r="E6" s="626"/>
      <c r="F6" s="626"/>
      <c r="G6" s="39"/>
    </row>
    <row r="7" spans="1:7">
      <c r="A7" s="39"/>
      <c r="B7" s="626" t="s">
        <v>351</v>
      </c>
      <c r="C7" s="626"/>
      <c r="D7" s="626"/>
      <c r="E7" s="626"/>
      <c r="F7" s="626"/>
      <c r="G7" s="39"/>
    </row>
    <row r="8" spans="1:7">
      <c r="A8" s="39"/>
      <c r="B8" s="626" t="s">
        <v>352</v>
      </c>
      <c r="C8" s="626"/>
      <c r="D8" s="626"/>
      <c r="E8" s="626"/>
      <c r="F8" s="626"/>
      <c r="G8" s="39"/>
    </row>
    <row r="9" spans="1:7">
      <c r="A9" s="39"/>
      <c r="B9" s="626" t="s">
        <v>353</v>
      </c>
      <c r="C9" s="626"/>
      <c r="D9" s="626"/>
      <c r="E9" s="626"/>
      <c r="F9" s="626"/>
      <c r="G9" s="39"/>
    </row>
    <row r="10" spans="1:7">
      <c r="A10" s="39"/>
      <c r="B10" s="626" t="s">
        <v>354</v>
      </c>
      <c r="C10" s="626"/>
      <c r="D10" s="626"/>
      <c r="E10" s="626"/>
      <c r="F10" s="626"/>
      <c r="G10" s="39"/>
    </row>
    <row r="11" spans="1:7">
      <c r="A11" s="39"/>
      <c r="B11" s="184" t="s">
        <v>355</v>
      </c>
      <c r="C11" s="184"/>
      <c r="D11" s="184"/>
      <c r="E11" s="184"/>
      <c r="F11" s="184"/>
      <c r="G11" s="39"/>
    </row>
    <row r="12" spans="1:7">
      <c r="A12" s="39"/>
      <c r="B12" s="184" t="s">
        <v>356</v>
      </c>
      <c r="C12" s="184"/>
      <c r="D12" s="184"/>
      <c r="E12" s="184"/>
      <c r="F12" s="184"/>
      <c r="G12" s="39"/>
    </row>
    <row r="13" spans="1:7" ht="17.399999999999999">
      <c r="A13" s="39"/>
      <c r="B13" s="283" t="s">
        <v>357</v>
      </c>
      <c r="C13" s="210"/>
      <c r="D13" s="211"/>
      <c r="E13" s="212"/>
      <c r="F13" s="211"/>
      <c r="G13" s="39"/>
    </row>
    <row r="14" spans="1:7" ht="17.399999999999999">
      <c r="A14" s="39"/>
      <c r="B14" s="283"/>
      <c r="C14" s="210"/>
      <c r="D14" s="211"/>
      <c r="E14" s="212"/>
      <c r="F14" s="211"/>
      <c r="G14" s="39"/>
    </row>
    <row r="15" spans="1:7">
      <c r="A15" s="39"/>
      <c r="B15" s="213" t="s">
        <v>358</v>
      </c>
      <c r="C15" s="213"/>
      <c r="D15" s="213"/>
      <c r="E15" s="213"/>
      <c r="F15" s="213"/>
      <c r="G15" s="39"/>
    </row>
    <row r="16" spans="1:7">
      <c r="A16" s="39"/>
      <c r="B16" s="626" t="s">
        <v>527</v>
      </c>
      <c r="C16" s="626"/>
      <c r="D16" s="626"/>
      <c r="E16" s="626"/>
      <c r="F16" s="626"/>
      <c r="G16" s="184"/>
    </row>
    <row r="17" spans="1:7">
      <c r="A17" s="39"/>
      <c r="B17" s="626" t="s">
        <v>360</v>
      </c>
      <c r="C17" s="626"/>
      <c r="D17" s="626"/>
      <c r="E17" s="626"/>
      <c r="F17" s="626"/>
      <c r="G17" s="184"/>
    </row>
    <row r="18" spans="1:7">
      <c r="A18" s="39"/>
      <c r="B18" s="626" t="s">
        <v>361</v>
      </c>
      <c r="C18" s="626"/>
      <c r="D18" s="626"/>
      <c r="E18" s="626"/>
      <c r="F18" s="626"/>
      <c r="G18" s="184"/>
    </row>
    <row r="19" spans="1:7">
      <c r="A19" s="39"/>
      <c r="B19" s="283"/>
      <c r="C19" s="208"/>
      <c r="D19" s="207"/>
      <c r="E19" s="207"/>
      <c r="F19" s="39"/>
      <c r="G19" s="39"/>
    </row>
    <row r="20" spans="1:7">
      <c r="A20" s="39"/>
      <c r="B20" s="184"/>
      <c r="C20" s="214"/>
      <c r="D20" s="215"/>
      <c r="E20" s="216"/>
      <c r="F20" s="216"/>
      <c r="G20" s="39"/>
    </row>
    <row r="21" spans="1:7">
      <c r="A21" s="217"/>
      <c r="B21" s="218"/>
      <c r="C21" s="219" t="s">
        <v>362</v>
      </c>
      <c r="D21" s="215"/>
      <c r="E21" s="215"/>
      <c r="F21" s="216"/>
      <c r="G21" s="39"/>
    </row>
    <row r="22" spans="1:7">
      <c r="A22" s="39"/>
      <c r="B22" s="218"/>
      <c r="C22" s="214"/>
      <c r="D22" s="215"/>
      <c r="E22" s="215"/>
      <c r="F22" s="216"/>
      <c r="G22" s="39"/>
    </row>
    <row r="23" spans="1:7">
      <c r="A23" s="39"/>
      <c r="B23" s="220">
        <v>1</v>
      </c>
      <c r="C23" s="221" t="s">
        <v>363</v>
      </c>
      <c r="D23" s="221"/>
      <c r="E23" s="215"/>
      <c r="F23" s="216"/>
      <c r="G23" s="39">
        <f>$G$57</f>
        <v>0</v>
      </c>
    </row>
    <row r="24" spans="1:7">
      <c r="A24" s="39"/>
      <c r="B24" s="220"/>
      <c r="C24" s="214"/>
      <c r="D24" s="215"/>
      <c r="E24" s="215"/>
      <c r="F24" s="216"/>
      <c r="G24" s="39"/>
    </row>
    <row r="25" spans="1:7">
      <c r="A25" s="39"/>
      <c r="B25" s="220">
        <v>2</v>
      </c>
      <c r="C25" s="221" t="s">
        <v>364</v>
      </c>
      <c r="D25" s="221"/>
      <c r="E25" s="215"/>
      <c r="F25" s="216"/>
      <c r="G25" s="39">
        <f>$G$93</f>
        <v>0</v>
      </c>
    </row>
    <row r="26" spans="1:7">
      <c r="A26" s="39"/>
      <c r="B26" s="220"/>
      <c r="C26" s="214"/>
      <c r="D26" s="215"/>
      <c r="E26" s="215"/>
      <c r="F26" s="216"/>
      <c r="G26" s="39"/>
    </row>
    <row r="27" spans="1:7">
      <c r="A27" s="39"/>
      <c r="B27" s="220">
        <v>3</v>
      </c>
      <c r="C27" s="221" t="s">
        <v>365</v>
      </c>
      <c r="D27" s="221"/>
      <c r="E27" s="215"/>
      <c r="F27" s="216"/>
      <c r="G27" s="39">
        <f>$G$111</f>
        <v>0</v>
      </c>
    </row>
    <row r="28" spans="1:7">
      <c r="A28" s="39"/>
      <c r="B28" s="220"/>
      <c r="C28" s="221"/>
      <c r="D28" s="215"/>
      <c r="E28" s="215"/>
      <c r="F28" s="216"/>
      <c r="G28" s="39"/>
    </row>
    <row r="29" spans="1:7">
      <c r="A29" s="39"/>
      <c r="B29" s="220">
        <v>5</v>
      </c>
      <c r="C29" s="221" t="s">
        <v>366</v>
      </c>
      <c r="D29" s="221"/>
      <c r="E29" s="215"/>
      <c r="F29" s="216"/>
      <c r="G29" s="39">
        <f>$G$176</f>
        <v>0</v>
      </c>
    </row>
    <row r="30" spans="1:7">
      <c r="A30" s="39"/>
      <c r="B30" s="184"/>
      <c r="C30" s="208"/>
      <c r="D30" s="215"/>
      <c r="E30" s="215"/>
      <c r="F30" s="216"/>
      <c r="G30" s="39"/>
    </row>
    <row r="31" spans="1:7">
      <c r="A31" s="39"/>
      <c r="B31" s="220">
        <v>6</v>
      </c>
      <c r="C31" s="221" t="s">
        <v>367</v>
      </c>
      <c r="D31" s="221"/>
      <c r="E31" s="215"/>
      <c r="F31" s="216"/>
      <c r="G31" s="39">
        <f>$G$184</f>
        <v>0</v>
      </c>
    </row>
    <row r="32" spans="1:7">
      <c r="A32" s="39"/>
      <c r="B32" s="184"/>
      <c r="C32" s="208"/>
      <c r="D32" s="215"/>
      <c r="E32" s="215"/>
      <c r="F32" s="216"/>
      <c r="G32" s="39"/>
    </row>
    <row r="33" spans="1:7">
      <c r="A33" s="39"/>
      <c r="B33" s="220">
        <v>7</v>
      </c>
      <c r="C33" s="627" t="s">
        <v>368</v>
      </c>
      <c r="D33" s="627"/>
      <c r="E33" s="215"/>
      <c r="F33" s="216"/>
      <c r="G33" s="39">
        <f>$G$204</f>
        <v>0</v>
      </c>
    </row>
    <row r="34" spans="1:7">
      <c r="A34" s="39"/>
      <c r="B34" s="39"/>
      <c r="C34" s="39"/>
      <c r="D34" s="39"/>
      <c r="E34" s="39"/>
      <c r="F34" s="39"/>
      <c r="G34" s="39"/>
    </row>
    <row r="35" spans="1:7">
      <c r="A35" s="39"/>
      <c r="B35" s="220"/>
      <c r="C35" s="219" t="s">
        <v>369</v>
      </c>
      <c r="D35" s="222"/>
      <c r="E35" s="222"/>
      <c r="F35" s="223"/>
      <c r="G35" s="224">
        <f>SUM(G23:G34)</f>
        <v>0</v>
      </c>
    </row>
    <row r="36" spans="1:7">
      <c r="A36" s="39"/>
      <c r="B36" s="218"/>
      <c r="C36" s="214"/>
      <c r="D36" s="215"/>
      <c r="E36" s="215"/>
      <c r="F36" s="216"/>
      <c r="G36" s="39"/>
    </row>
    <row r="37" spans="1:7">
      <c r="A37" s="225"/>
      <c r="B37" s="226"/>
      <c r="C37" s="227"/>
      <c r="D37" s="228"/>
      <c r="E37" s="228"/>
      <c r="F37" s="229"/>
      <c r="G37" s="225"/>
    </row>
    <row r="38" spans="1:7" ht="28.2" thickBot="1">
      <c r="A38" s="230" t="s">
        <v>213</v>
      </c>
      <c r="B38" s="231" t="s">
        <v>214</v>
      </c>
      <c r="C38" s="231" t="s">
        <v>215</v>
      </c>
      <c r="D38" s="232" t="s">
        <v>216</v>
      </c>
      <c r="E38" s="230" t="s">
        <v>217</v>
      </c>
      <c r="F38" s="230" t="s">
        <v>372</v>
      </c>
      <c r="G38" s="233" t="s">
        <v>219</v>
      </c>
    </row>
    <row r="39" spans="1:7">
      <c r="A39" s="234"/>
      <c r="B39" s="235"/>
      <c r="C39" s="236"/>
      <c r="D39" s="237"/>
      <c r="E39" s="238"/>
      <c r="F39" s="239"/>
      <c r="G39" s="234"/>
    </row>
    <row r="40" spans="1:7">
      <c r="A40" s="234"/>
      <c r="B40" s="240">
        <v>1</v>
      </c>
      <c r="C40" s="301" t="s">
        <v>363</v>
      </c>
      <c r="D40" s="242"/>
      <c r="E40" s="60"/>
      <c r="F40" s="234"/>
      <c r="G40" s="234"/>
    </row>
    <row r="41" spans="1:7">
      <c r="A41" s="234"/>
      <c r="B41" s="240"/>
      <c r="C41" s="301"/>
      <c r="D41" s="242"/>
      <c r="E41" s="60"/>
      <c r="F41" s="234"/>
      <c r="G41" s="234"/>
    </row>
    <row r="42" spans="1:7">
      <c r="A42" s="234"/>
      <c r="B42" s="240" t="s">
        <v>373</v>
      </c>
      <c r="C42" s="301" t="s">
        <v>374</v>
      </c>
      <c r="D42" s="242"/>
      <c r="E42" s="60"/>
      <c r="F42" s="234"/>
      <c r="G42" s="234"/>
    </row>
    <row r="43" spans="1:7">
      <c r="A43" s="234"/>
      <c r="B43" s="240"/>
      <c r="C43" s="301"/>
      <c r="D43" s="242"/>
      <c r="E43" s="60"/>
      <c r="F43" s="234"/>
      <c r="G43" s="234"/>
    </row>
    <row r="44" spans="1:7" ht="28.8">
      <c r="A44" s="243" t="s">
        <v>221</v>
      </c>
      <c r="B44" s="244" t="s">
        <v>375</v>
      </c>
      <c r="C44" s="276" t="s">
        <v>376</v>
      </c>
      <c r="D44" s="242" t="s">
        <v>9</v>
      </c>
      <c r="E44" s="60">
        <v>1</v>
      </c>
      <c r="F44" s="234">
        <v>0</v>
      </c>
      <c r="G44" s="234">
        <f>E44*F44</f>
        <v>0</v>
      </c>
    </row>
    <row r="45" spans="1:7">
      <c r="A45" s="234"/>
      <c r="B45" s="244"/>
      <c r="C45" s="276"/>
      <c r="D45" s="242"/>
      <c r="E45" s="60"/>
      <c r="F45" s="234"/>
      <c r="G45" s="234"/>
    </row>
    <row r="46" spans="1:7" ht="43.2">
      <c r="A46" s="243" t="s">
        <v>223</v>
      </c>
      <c r="B46" s="244" t="s">
        <v>377</v>
      </c>
      <c r="C46" s="276" t="s">
        <v>378</v>
      </c>
      <c r="D46" s="242" t="s">
        <v>9</v>
      </c>
      <c r="E46" s="60">
        <v>1</v>
      </c>
      <c r="F46" s="234">
        <v>0</v>
      </c>
      <c r="G46" s="234">
        <f t="shared" ref="G46" si="0">E46*F46</f>
        <v>0</v>
      </c>
    </row>
    <row r="47" spans="1:7">
      <c r="A47" s="243"/>
      <c r="B47" s="244"/>
      <c r="C47" s="276"/>
      <c r="D47" s="242"/>
      <c r="E47" s="60"/>
      <c r="F47" s="234"/>
      <c r="G47" s="234"/>
    </row>
    <row r="48" spans="1:7">
      <c r="A48" s="234"/>
      <c r="B48" s="240" t="s">
        <v>395</v>
      </c>
      <c r="C48" s="301" t="s">
        <v>396</v>
      </c>
      <c r="D48" s="242"/>
      <c r="E48" s="60"/>
      <c r="F48" s="234"/>
      <c r="G48" s="234"/>
    </row>
    <row r="49" spans="1:7">
      <c r="A49" s="234"/>
      <c r="B49" s="240"/>
      <c r="C49" s="301"/>
      <c r="D49" s="242"/>
      <c r="E49" s="60"/>
      <c r="F49" s="234"/>
      <c r="G49" s="234"/>
    </row>
    <row r="50" spans="1:7">
      <c r="A50" s="234"/>
      <c r="B50" s="240" t="s">
        <v>528</v>
      </c>
      <c r="C50" s="301" t="s">
        <v>398</v>
      </c>
      <c r="D50" s="242"/>
      <c r="E50" s="60"/>
      <c r="F50" s="234"/>
      <c r="G50" s="234"/>
    </row>
    <row r="51" spans="1:7">
      <c r="A51" s="234"/>
      <c r="B51" s="240"/>
      <c r="C51" s="301"/>
      <c r="D51" s="242"/>
      <c r="E51" s="60"/>
      <c r="F51" s="234"/>
      <c r="G51" s="234"/>
    </row>
    <row r="52" spans="1:7">
      <c r="A52" s="243"/>
      <c r="B52" s="240"/>
      <c r="C52" s="276"/>
      <c r="D52" s="242"/>
      <c r="E52" s="60"/>
      <c r="F52" s="234"/>
      <c r="G52" s="234"/>
    </row>
    <row r="53" spans="1:7" ht="42">
      <c r="A53" s="243" t="s">
        <v>392</v>
      </c>
      <c r="B53" s="244" t="s">
        <v>401</v>
      </c>
      <c r="C53" s="245" t="s">
        <v>402</v>
      </c>
      <c r="D53" s="242" t="s">
        <v>136</v>
      </c>
      <c r="E53" s="60">
        <v>20</v>
      </c>
      <c r="F53" s="234">
        <v>0</v>
      </c>
      <c r="G53" s="234">
        <f>E53*F53</f>
        <v>0</v>
      </c>
    </row>
    <row r="54" spans="1:7">
      <c r="A54" s="243"/>
      <c r="B54" s="244"/>
      <c r="C54" s="276"/>
      <c r="D54" s="242"/>
      <c r="E54" s="60"/>
      <c r="F54" s="234"/>
      <c r="G54" s="234"/>
    </row>
    <row r="55" spans="1:7" ht="40.200000000000003">
      <c r="A55" s="632" t="s">
        <v>399</v>
      </c>
      <c r="B55" s="633" t="s">
        <v>1036</v>
      </c>
      <c r="C55" s="634" t="s">
        <v>1037</v>
      </c>
      <c r="D55" s="635" t="s">
        <v>384</v>
      </c>
      <c r="E55" s="636">
        <v>675</v>
      </c>
      <c r="F55" s="655">
        <v>0</v>
      </c>
      <c r="G55" s="655">
        <f>E55*F55</f>
        <v>0</v>
      </c>
    </row>
    <row r="56" spans="1:7">
      <c r="A56" s="243"/>
      <c r="B56" s="240"/>
      <c r="C56" s="276"/>
      <c r="D56" s="242"/>
      <c r="E56" s="60"/>
      <c r="F56" s="234"/>
      <c r="G56" s="234"/>
    </row>
    <row r="57" spans="1:7" ht="15" thickBot="1">
      <c r="A57" s="247"/>
      <c r="B57" s="250"/>
      <c r="C57" s="302" t="s">
        <v>413</v>
      </c>
      <c r="D57" s="250"/>
      <c r="E57" s="251"/>
      <c r="F57" s="252"/>
      <c r="G57" s="562">
        <f>SUM(G44:G56)</f>
        <v>0</v>
      </c>
    </row>
    <row r="58" spans="1:7" ht="15" thickTop="1">
      <c r="A58" s="234"/>
      <c r="B58" s="240"/>
      <c r="C58" s="301"/>
      <c r="D58" s="242"/>
      <c r="E58" s="60"/>
      <c r="F58" s="234"/>
      <c r="G58" s="234"/>
    </row>
    <row r="59" spans="1:7">
      <c r="A59" s="234"/>
      <c r="B59" s="240" t="s">
        <v>6</v>
      </c>
      <c r="C59" s="303" t="s">
        <v>414</v>
      </c>
      <c r="D59" s="242"/>
      <c r="E59" s="60"/>
      <c r="F59" s="234"/>
      <c r="G59" s="254"/>
    </row>
    <row r="60" spans="1:7">
      <c r="A60" s="234"/>
      <c r="B60" s="240"/>
      <c r="C60" s="304"/>
      <c r="D60" s="242"/>
      <c r="E60" s="60"/>
      <c r="F60" s="234"/>
      <c r="G60" s="254"/>
    </row>
    <row r="61" spans="1:7">
      <c r="A61" s="234"/>
      <c r="B61" s="240" t="s">
        <v>415</v>
      </c>
      <c r="C61" s="303" t="s">
        <v>416</v>
      </c>
      <c r="D61" s="242"/>
      <c r="E61" s="60"/>
      <c r="F61" s="234"/>
      <c r="G61" s="254"/>
    </row>
    <row r="62" spans="1:7">
      <c r="A62" s="234"/>
      <c r="B62" s="240"/>
      <c r="C62" s="303"/>
      <c r="D62" s="242"/>
      <c r="E62" s="60"/>
      <c r="F62" s="234"/>
      <c r="G62" s="254"/>
    </row>
    <row r="63" spans="1:7" ht="26.4">
      <c r="A63" s="243" t="s">
        <v>221</v>
      </c>
      <c r="B63" s="244" t="s">
        <v>892</v>
      </c>
      <c r="C63" s="275" t="s">
        <v>969</v>
      </c>
      <c r="D63" s="242" t="s">
        <v>394</v>
      </c>
      <c r="E63" s="60">
        <v>40</v>
      </c>
      <c r="F63" s="234">
        <v>0</v>
      </c>
      <c r="G63" s="234">
        <f t="shared" ref="G63:G91" si="1">E63*F63</f>
        <v>0</v>
      </c>
    </row>
    <row r="64" spans="1:7">
      <c r="A64" s="234"/>
      <c r="B64" s="240"/>
      <c r="C64" s="303"/>
      <c r="D64" s="242"/>
      <c r="E64" s="60"/>
      <c r="F64" s="234"/>
      <c r="G64" s="234"/>
    </row>
    <row r="65" spans="1:7" ht="52.8">
      <c r="A65" s="243" t="s">
        <v>223</v>
      </c>
      <c r="B65" s="244" t="s">
        <v>529</v>
      </c>
      <c r="C65" s="275" t="s">
        <v>530</v>
      </c>
      <c r="D65" s="242" t="s">
        <v>394</v>
      </c>
      <c r="E65" s="60">
        <v>110</v>
      </c>
      <c r="F65" s="234">
        <v>0</v>
      </c>
      <c r="G65" s="234">
        <f t="shared" si="1"/>
        <v>0</v>
      </c>
    </row>
    <row r="66" spans="1:7">
      <c r="A66" s="243"/>
      <c r="B66" s="240"/>
      <c r="C66" s="305"/>
      <c r="D66" s="242"/>
      <c r="E66" s="60"/>
      <c r="F66" s="246"/>
      <c r="G66" s="234"/>
    </row>
    <row r="67" spans="1:7">
      <c r="A67" s="243"/>
      <c r="B67" s="240" t="s">
        <v>421</v>
      </c>
      <c r="C67" s="303" t="s">
        <v>422</v>
      </c>
      <c r="D67" s="242"/>
      <c r="E67" s="60"/>
      <c r="F67" s="246"/>
      <c r="G67" s="234"/>
    </row>
    <row r="68" spans="1:7">
      <c r="A68" s="243"/>
      <c r="B68" s="240"/>
      <c r="C68" s="303"/>
      <c r="D68" s="242"/>
      <c r="E68" s="60"/>
      <c r="F68" s="246"/>
      <c r="G68" s="234"/>
    </row>
    <row r="69" spans="1:7" ht="26.4">
      <c r="A69" s="243" t="s">
        <v>232</v>
      </c>
      <c r="B69" s="244" t="s">
        <v>531</v>
      </c>
      <c r="C69" s="275" t="s">
        <v>43</v>
      </c>
      <c r="D69" s="242" t="s">
        <v>384</v>
      </c>
      <c r="E69" s="60">
        <v>20</v>
      </c>
      <c r="F69" s="234">
        <v>0</v>
      </c>
      <c r="G69" s="234">
        <f t="shared" si="1"/>
        <v>0</v>
      </c>
    </row>
    <row r="70" spans="1:7">
      <c r="A70" s="234"/>
      <c r="B70" s="240"/>
      <c r="C70" s="305"/>
      <c r="D70" s="242"/>
      <c r="E70" s="60"/>
      <c r="F70" s="234"/>
      <c r="G70" s="234"/>
    </row>
    <row r="71" spans="1:7" ht="26.4">
      <c r="A71" s="243"/>
      <c r="B71" s="240" t="s">
        <v>532</v>
      </c>
      <c r="C71" s="253" t="s">
        <v>426</v>
      </c>
      <c r="D71" s="242"/>
      <c r="E71" s="60"/>
      <c r="F71" s="234"/>
      <c r="G71" s="234"/>
    </row>
    <row r="72" spans="1:7">
      <c r="A72" s="243"/>
      <c r="B72" s="240"/>
      <c r="C72" s="304"/>
      <c r="D72" s="242"/>
      <c r="E72" s="60"/>
      <c r="F72" s="234"/>
      <c r="G72" s="234"/>
    </row>
    <row r="73" spans="1:7" ht="28.8">
      <c r="A73" s="243" t="s">
        <v>329</v>
      </c>
      <c r="B73" s="244" t="s">
        <v>533</v>
      </c>
      <c r="C73" s="255" t="s">
        <v>534</v>
      </c>
      <c r="D73" s="242" t="s">
        <v>394</v>
      </c>
      <c r="E73" s="60">
        <v>10</v>
      </c>
      <c r="F73" s="234">
        <v>0</v>
      </c>
      <c r="G73" s="234">
        <f t="shared" si="1"/>
        <v>0</v>
      </c>
    </row>
    <row r="74" spans="1:7">
      <c r="A74" s="243"/>
      <c r="B74" s="244"/>
      <c r="C74" s="304"/>
      <c r="D74" s="242"/>
      <c r="E74" s="60"/>
      <c r="F74" s="234"/>
      <c r="G74" s="234"/>
    </row>
    <row r="75" spans="1:7" ht="81.599999999999994">
      <c r="A75" s="243" t="s">
        <v>392</v>
      </c>
      <c r="B75" s="244" t="s">
        <v>427</v>
      </c>
      <c r="C75" s="255" t="s">
        <v>428</v>
      </c>
      <c r="D75" s="242" t="s">
        <v>394</v>
      </c>
      <c r="E75" s="60">
        <v>100</v>
      </c>
      <c r="F75" s="234">
        <v>0</v>
      </c>
      <c r="G75" s="234">
        <f t="shared" si="1"/>
        <v>0</v>
      </c>
    </row>
    <row r="76" spans="1:7">
      <c r="A76" s="243"/>
      <c r="B76" s="244"/>
      <c r="C76" s="304"/>
      <c r="D76" s="242"/>
      <c r="E76" s="60"/>
      <c r="F76" s="234"/>
      <c r="G76" s="234"/>
    </row>
    <row r="77" spans="1:7" ht="31.2" customHeight="1">
      <c r="A77" s="243" t="s">
        <v>399</v>
      </c>
      <c r="B77" s="244" t="s">
        <v>535</v>
      </c>
      <c r="C77" s="304" t="s">
        <v>536</v>
      </c>
      <c r="D77" s="242" t="s">
        <v>384</v>
      </c>
      <c r="E77" s="60">
        <v>11</v>
      </c>
      <c r="F77" s="234">
        <v>0</v>
      </c>
      <c r="G77" s="234">
        <f t="shared" si="1"/>
        <v>0</v>
      </c>
    </row>
    <row r="78" spans="1:7">
      <c r="A78" s="243"/>
      <c r="B78" s="240"/>
      <c r="C78" s="304"/>
      <c r="D78" s="242"/>
      <c r="E78" s="60"/>
      <c r="F78" s="234"/>
      <c r="G78" s="234"/>
    </row>
    <row r="79" spans="1:7">
      <c r="A79" s="243"/>
      <c r="B79" s="240" t="s">
        <v>425</v>
      </c>
      <c r="C79" s="303" t="s">
        <v>430</v>
      </c>
      <c r="D79" s="242"/>
      <c r="E79" s="60"/>
      <c r="F79" s="234"/>
      <c r="G79" s="234"/>
    </row>
    <row r="80" spans="1:7">
      <c r="A80" s="243"/>
      <c r="B80" s="240"/>
      <c r="C80" s="303"/>
      <c r="D80" s="242"/>
      <c r="E80" s="60"/>
      <c r="F80" s="234"/>
      <c r="G80" s="234"/>
    </row>
    <row r="81" spans="1:7" ht="26.4">
      <c r="A81" s="243" t="s">
        <v>400</v>
      </c>
      <c r="B81" s="244" t="s">
        <v>431</v>
      </c>
      <c r="C81" s="256" t="s">
        <v>432</v>
      </c>
      <c r="D81" s="242" t="s">
        <v>384</v>
      </c>
      <c r="E81" s="60">
        <v>25</v>
      </c>
      <c r="F81" s="234">
        <v>0</v>
      </c>
      <c r="G81" s="234">
        <f t="shared" si="1"/>
        <v>0</v>
      </c>
    </row>
    <row r="82" spans="1:7">
      <c r="A82" s="243"/>
      <c r="B82" s="244"/>
      <c r="C82" s="303"/>
      <c r="D82" s="242"/>
      <c r="E82" s="60"/>
      <c r="F82" s="234"/>
      <c r="G82" s="234"/>
    </row>
    <row r="83" spans="1:7">
      <c r="A83" s="243" t="s">
        <v>403</v>
      </c>
      <c r="B83" s="244" t="s">
        <v>433</v>
      </c>
      <c r="C83" s="305" t="s">
        <v>434</v>
      </c>
      <c r="D83" s="242" t="s">
        <v>384</v>
      </c>
      <c r="E83" s="60">
        <v>25</v>
      </c>
      <c r="F83" s="234">
        <v>0</v>
      </c>
      <c r="G83" s="234">
        <f t="shared" si="1"/>
        <v>0</v>
      </c>
    </row>
    <row r="84" spans="1:7">
      <c r="A84" s="243"/>
      <c r="B84" s="244"/>
      <c r="C84" s="303"/>
      <c r="D84" s="242"/>
      <c r="E84" s="60"/>
      <c r="F84" s="234"/>
      <c r="G84" s="234"/>
    </row>
    <row r="85" spans="1:7" ht="79.2">
      <c r="A85" s="243" t="s">
        <v>404</v>
      </c>
      <c r="B85" s="244" t="s">
        <v>537</v>
      </c>
      <c r="C85" s="256" t="s">
        <v>970</v>
      </c>
      <c r="D85" s="242" t="s">
        <v>394</v>
      </c>
      <c r="E85" s="60">
        <v>25</v>
      </c>
      <c r="F85" s="234">
        <v>0</v>
      </c>
      <c r="G85" s="234">
        <f t="shared" si="1"/>
        <v>0</v>
      </c>
    </row>
    <row r="86" spans="1:7">
      <c r="A86" s="243"/>
      <c r="B86" s="244"/>
      <c r="C86" s="303"/>
      <c r="D86" s="242"/>
      <c r="E86" s="60"/>
      <c r="F86" s="234"/>
      <c r="G86" s="234"/>
    </row>
    <row r="87" spans="1:7" ht="55.2">
      <c r="A87" s="243" t="s">
        <v>407</v>
      </c>
      <c r="B87" s="244" t="s">
        <v>538</v>
      </c>
      <c r="C87" s="255" t="s">
        <v>971</v>
      </c>
      <c r="D87" s="242" t="s">
        <v>394</v>
      </c>
      <c r="E87" s="60">
        <v>0.3</v>
      </c>
      <c r="F87" s="234">
        <v>0</v>
      </c>
      <c r="G87" s="234">
        <f t="shared" si="1"/>
        <v>0</v>
      </c>
    </row>
    <row r="88" spans="1:7">
      <c r="A88" s="234"/>
      <c r="B88" s="240"/>
      <c r="C88" s="304"/>
      <c r="D88" s="242"/>
      <c r="E88" s="60"/>
      <c r="F88" s="234"/>
      <c r="G88" s="234"/>
    </row>
    <row r="89" spans="1:7" ht="26.4">
      <c r="A89" s="234"/>
      <c r="B89" s="240" t="s">
        <v>429</v>
      </c>
      <c r="C89" s="253" t="s">
        <v>436</v>
      </c>
      <c r="D89" s="242"/>
      <c r="E89" s="60"/>
      <c r="F89" s="234"/>
      <c r="G89" s="234"/>
    </row>
    <row r="90" spans="1:7">
      <c r="A90" s="234"/>
      <c r="B90" s="240"/>
      <c r="C90" s="303"/>
      <c r="D90" s="242"/>
      <c r="E90" s="60"/>
      <c r="F90" s="234"/>
      <c r="G90" s="234"/>
    </row>
    <row r="91" spans="1:7" ht="52.8">
      <c r="A91" s="243" t="s">
        <v>409</v>
      </c>
      <c r="B91" s="244" t="s">
        <v>437</v>
      </c>
      <c r="C91" s="275" t="s">
        <v>959</v>
      </c>
      <c r="D91" s="242" t="s">
        <v>394</v>
      </c>
      <c r="E91" s="60">
        <v>148</v>
      </c>
      <c r="F91" s="234">
        <v>0</v>
      </c>
      <c r="G91" s="234">
        <f t="shared" si="1"/>
        <v>0</v>
      </c>
    </row>
    <row r="92" spans="1:7">
      <c r="A92" s="234"/>
      <c r="B92" s="240"/>
      <c r="C92" s="276"/>
      <c r="D92" s="242"/>
      <c r="E92" s="60"/>
      <c r="F92" s="234"/>
      <c r="G92" s="234"/>
    </row>
    <row r="93" spans="1:7" ht="15" thickBot="1">
      <c r="A93" s="247"/>
      <c r="B93" s="250"/>
      <c r="C93" s="302" t="s">
        <v>438</v>
      </c>
      <c r="D93" s="250"/>
      <c r="E93" s="251"/>
      <c r="F93" s="252"/>
      <c r="G93" s="562">
        <f>SUM(G63:G92)</f>
        <v>0</v>
      </c>
    </row>
    <row r="94" spans="1:7" ht="15" thickTop="1">
      <c r="A94" s="261"/>
      <c r="B94" s="240"/>
      <c r="C94" s="306"/>
      <c r="D94" s="258"/>
      <c r="E94" s="264"/>
      <c r="F94" s="265"/>
      <c r="G94" s="254"/>
    </row>
    <row r="95" spans="1:7">
      <c r="A95" s="266"/>
      <c r="B95" s="240" t="s">
        <v>10</v>
      </c>
      <c r="C95" s="301" t="s">
        <v>365</v>
      </c>
      <c r="D95" s="267"/>
      <c r="E95" s="268"/>
      <c r="F95" s="265"/>
      <c r="G95" s="269"/>
    </row>
    <row r="96" spans="1:7">
      <c r="A96" s="266"/>
      <c r="B96" s="240"/>
      <c r="C96" s="307"/>
      <c r="D96" s="267"/>
      <c r="E96" s="268"/>
      <c r="F96" s="265"/>
      <c r="G96" s="269"/>
    </row>
    <row r="97" spans="1:7">
      <c r="A97" s="272"/>
      <c r="B97" s="240" t="s">
        <v>539</v>
      </c>
      <c r="C97" s="274" t="s">
        <v>440</v>
      </c>
      <c r="D97" s="60"/>
      <c r="E97" s="207"/>
      <c r="F97" s="234"/>
      <c r="G97" s="254"/>
    </row>
    <row r="98" spans="1:7">
      <c r="A98" s="272"/>
      <c r="B98" s="240"/>
      <c r="C98" s="274"/>
      <c r="D98" s="60"/>
      <c r="E98" s="207"/>
      <c r="F98" s="234"/>
      <c r="G98" s="254"/>
    </row>
    <row r="99" spans="1:7" ht="26.4">
      <c r="A99" s="272"/>
      <c r="B99" s="279" t="s">
        <v>540</v>
      </c>
      <c r="C99" s="274" t="s">
        <v>442</v>
      </c>
      <c r="D99" s="60"/>
      <c r="E99" s="207"/>
      <c r="F99" s="234"/>
      <c r="G99" s="254"/>
    </row>
    <row r="100" spans="1:7">
      <c r="A100" s="272"/>
      <c r="B100" s="240"/>
      <c r="C100" s="275"/>
      <c r="D100" s="60"/>
      <c r="E100" s="207"/>
      <c r="F100" s="234"/>
      <c r="G100" s="254"/>
    </row>
    <row r="101" spans="1:7" ht="26.4">
      <c r="A101" s="243" t="s">
        <v>221</v>
      </c>
      <c r="B101" s="244" t="s">
        <v>443</v>
      </c>
      <c r="C101" s="275" t="s">
        <v>444</v>
      </c>
      <c r="D101" s="242" t="s">
        <v>384</v>
      </c>
      <c r="E101" s="207">
        <v>10</v>
      </c>
      <c r="F101" s="234">
        <v>0</v>
      </c>
      <c r="G101" s="254">
        <f t="shared" ref="G101:G109" si="2">E101*F101</f>
        <v>0</v>
      </c>
    </row>
    <row r="102" spans="1:7">
      <c r="A102" s="272"/>
      <c r="B102" s="240"/>
      <c r="C102" s="275"/>
      <c r="D102" s="60"/>
      <c r="E102" s="207"/>
      <c r="F102" s="234"/>
      <c r="G102" s="254"/>
    </row>
    <row r="103" spans="1:7" ht="26.4">
      <c r="A103" s="243" t="s">
        <v>223</v>
      </c>
      <c r="B103" s="244" t="s">
        <v>445</v>
      </c>
      <c r="C103" s="275" t="s">
        <v>446</v>
      </c>
      <c r="D103" s="242" t="s">
        <v>384</v>
      </c>
      <c r="E103" s="242">
        <v>10</v>
      </c>
      <c r="F103" s="234">
        <v>0</v>
      </c>
      <c r="G103" s="254">
        <f t="shared" si="2"/>
        <v>0</v>
      </c>
    </row>
    <row r="104" spans="1:7">
      <c r="A104" s="234"/>
      <c r="B104" s="240"/>
      <c r="C104" s="276"/>
      <c r="D104" s="242"/>
      <c r="E104" s="60"/>
      <c r="F104" s="234"/>
      <c r="G104" s="254"/>
    </row>
    <row r="105" spans="1:7">
      <c r="A105" s="243"/>
      <c r="B105" s="240" t="s">
        <v>439</v>
      </c>
      <c r="C105" s="274" t="s">
        <v>448</v>
      </c>
      <c r="D105" s="60"/>
      <c r="E105" s="207"/>
      <c r="F105" s="246"/>
      <c r="G105" s="254"/>
    </row>
    <row r="106" spans="1:7">
      <c r="A106" s="243"/>
      <c r="B106" s="240"/>
      <c r="C106" s="274"/>
      <c r="D106" s="60"/>
      <c r="E106" s="207"/>
      <c r="F106" s="246"/>
      <c r="G106" s="254"/>
    </row>
    <row r="107" spans="1:7">
      <c r="A107" s="243"/>
      <c r="B107" s="240" t="s">
        <v>541</v>
      </c>
      <c r="C107" s="274" t="s">
        <v>450</v>
      </c>
      <c r="D107" s="60"/>
      <c r="E107" s="207"/>
      <c r="F107" s="246"/>
      <c r="G107" s="254"/>
    </row>
    <row r="108" spans="1:7">
      <c r="A108" s="243"/>
      <c r="B108" s="240"/>
      <c r="C108" s="274"/>
      <c r="D108" s="60"/>
      <c r="E108" s="207"/>
      <c r="F108" s="246"/>
      <c r="G108" s="254"/>
    </row>
    <row r="109" spans="1:7" ht="39.6">
      <c r="A109" s="243" t="s">
        <v>232</v>
      </c>
      <c r="B109" s="244" t="s">
        <v>542</v>
      </c>
      <c r="C109" s="275" t="s">
        <v>543</v>
      </c>
      <c r="D109" s="60" t="s">
        <v>544</v>
      </c>
      <c r="E109" s="207">
        <v>20</v>
      </c>
      <c r="F109" s="234">
        <v>0</v>
      </c>
      <c r="G109" s="254">
        <f t="shared" si="2"/>
        <v>0</v>
      </c>
    </row>
    <row r="110" spans="1:7">
      <c r="A110" s="272"/>
      <c r="B110" s="240"/>
      <c r="C110" s="275"/>
      <c r="D110" s="60"/>
      <c r="E110" s="207"/>
      <c r="F110" s="234"/>
      <c r="G110" s="254"/>
    </row>
    <row r="111" spans="1:7" ht="15" thickBot="1">
      <c r="A111" s="247"/>
      <c r="B111" s="250"/>
      <c r="C111" s="302" t="s">
        <v>452</v>
      </c>
      <c r="D111" s="250"/>
      <c r="E111" s="251"/>
      <c r="F111" s="252"/>
      <c r="G111" s="562">
        <f>SUM(G97:G110)</f>
        <v>0</v>
      </c>
    </row>
    <row r="112" spans="1:7" ht="15" thickTop="1">
      <c r="A112" s="234"/>
      <c r="B112" s="244"/>
      <c r="C112" s="276"/>
      <c r="D112" s="242"/>
      <c r="E112" s="60"/>
      <c r="F112" s="234"/>
      <c r="G112" s="254"/>
    </row>
    <row r="113" spans="1:7">
      <c r="A113" s="234"/>
      <c r="B113" s="240" t="s">
        <v>18</v>
      </c>
      <c r="C113" s="301" t="s">
        <v>366</v>
      </c>
      <c r="D113" s="242"/>
      <c r="E113" s="60"/>
      <c r="F113" s="234"/>
      <c r="G113" s="254"/>
    </row>
    <row r="114" spans="1:7">
      <c r="A114" s="234"/>
      <c r="B114" s="240"/>
      <c r="C114" s="301"/>
      <c r="D114" s="242"/>
      <c r="E114" s="60"/>
      <c r="F114" s="234"/>
      <c r="G114" s="254"/>
    </row>
    <row r="115" spans="1:7">
      <c r="A115" s="234"/>
      <c r="B115" s="240" t="s">
        <v>453</v>
      </c>
      <c r="C115" s="301" t="s">
        <v>454</v>
      </c>
      <c r="D115" s="242"/>
      <c r="E115" s="60"/>
      <c r="F115" s="234"/>
      <c r="G115" s="254"/>
    </row>
    <row r="116" spans="1:7">
      <c r="A116" s="234"/>
      <c r="B116" s="240"/>
      <c r="C116" s="276"/>
      <c r="D116" s="242"/>
      <c r="E116" s="60"/>
      <c r="F116" s="234"/>
      <c r="G116" s="254"/>
    </row>
    <row r="117" spans="1:7" ht="55.2">
      <c r="A117" s="243" t="s">
        <v>221</v>
      </c>
      <c r="B117" s="244" t="s">
        <v>455</v>
      </c>
      <c r="C117" s="245" t="s">
        <v>973</v>
      </c>
      <c r="D117" s="242" t="s">
        <v>384</v>
      </c>
      <c r="E117" s="60">
        <v>16</v>
      </c>
      <c r="F117" s="234">
        <v>0</v>
      </c>
      <c r="G117" s="254">
        <f>E117*F117</f>
        <v>0</v>
      </c>
    </row>
    <row r="118" spans="1:7">
      <c r="A118" s="243"/>
      <c r="B118" s="240"/>
      <c r="C118" s="276"/>
      <c r="D118" s="242"/>
      <c r="E118" s="60"/>
      <c r="F118" s="234"/>
      <c r="G118" s="254"/>
    </row>
    <row r="119" spans="1:7" ht="42">
      <c r="A119" s="243" t="s">
        <v>221</v>
      </c>
      <c r="B119" s="244" t="s">
        <v>455</v>
      </c>
      <c r="C119" s="245" t="s">
        <v>974</v>
      </c>
      <c r="D119" s="242" t="s">
        <v>384</v>
      </c>
      <c r="E119" s="60">
        <v>7</v>
      </c>
      <c r="F119" s="234">
        <v>0</v>
      </c>
      <c r="G119" s="254">
        <f>E119*F119</f>
        <v>0</v>
      </c>
    </row>
    <row r="120" spans="1:7">
      <c r="A120" s="243"/>
      <c r="B120" s="244"/>
      <c r="C120" s="276"/>
      <c r="D120" s="242"/>
      <c r="E120" s="60"/>
      <c r="F120" s="234"/>
      <c r="G120" s="254"/>
    </row>
    <row r="121" spans="1:7" ht="56.4" customHeight="1">
      <c r="A121" s="243" t="s">
        <v>223</v>
      </c>
      <c r="B121" s="244" t="s">
        <v>456</v>
      </c>
      <c r="C121" s="245" t="s">
        <v>545</v>
      </c>
      <c r="D121" s="242" t="s">
        <v>384</v>
      </c>
      <c r="E121" s="60">
        <v>80</v>
      </c>
      <c r="F121" s="234">
        <v>0</v>
      </c>
      <c r="G121" s="254">
        <f t="shared" ref="G121:G172" si="3">E121*F121</f>
        <v>0</v>
      </c>
    </row>
    <row r="122" spans="1:7">
      <c r="A122" s="243"/>
      <c r="B122" s="240"/>
      <c r="C122" s="276"/>
      <c r="D122" s="242"/>
      <c r="E122" s="60"/>
      <c r="F122" s="234"/>
      <c r="G122" s="254"/>
    </row>
    <row r="123" spans="1:7" ht="42">
      <c r="A123" s="243" t="s">
        <v>232</v>
      </c>
      <c r="B123" s="244" t="s">
        <v>458</v>
      </c>
      <c r="C123" s="245" t="s">
        <v>546</v>
      </c>
      <c r="D123" s="242" t="s">
        <v>384</v>
      </c>
      <c r="E123" s="60">
        <v>8.4</v>
      </c>
      <c r="F123" s="234">
        <v>0</v>
      </c>
      <c r="G123" s="254">
        <f t="shared" si="3"/>
        <v>0</v>
      </c>
    </row>
    <row r="124" spans="1:7">
      <c r="A124" s="243"/>
      <c r="B124" s="240"/>
      <c r="C124" s="276"/>
      <c r="D124" s="242"/>
      <c r="E124" s="60"/>
      <c r="F124" s="234"/>
      <c r="G124" s="254"/>
    </row>
    <row r="125" spans="1:7" ht="68.400000000000006">
      <c r="A125" s="243" t="s">
        <v>329</v>
      </c>
      <c r="B125" s="244" t="s">
        <v>460</v>
      </c>
      <c r="C125" s="245" t="s">
        <v>547</v>
      </c>
      <c r="D125" s="242" t="s">
        <v>384</v>
      </c>
      <c r="E125" s="60">
        <v>10</v>
      </c>
      <c r="F125" s="234">
        <v>0</v>
      </c>
      <c r="G125" s="254">
        <f t="shared" si="3"/>
        <v>0</v>
      </c>
    </row>
    <row r="126" spans="1:7">
      <c r="A126" s="243"/>
      <c r="B126" s="240"/>
      <c r="C126" s="276"/>
      <c r="D126" s="242"/>
      <c r="E126" s="60"/>
      <c r="F126" s="234"/>
      <c r="G126" s="254"/>
    </row>
    <row r="127" spans="1:7">
      <c r="A127" s="234"/>
      <c r="B127" s="240" t="s">
        <v>463</v>
      </c>
      <c r="C127" s="301" t="s">
        <v>464</v>
      </c>
      <c r="D127" s="242"/>
      <c r="E127" s="60"/>
      <c r="F127" s="234"/>
      <c r="G127" s="254"/>
    </row>
    <row r="128" spans="1:7">
      <c r="A128" s="234"/>
      <c r="B128" s="240"/>
      <c r="C128" s="301"/>
      <c r="D128" s="242"/>
      <c r="E128" s="60"/>
      <c r="F128" s="234"/>
      <c r="G128" s="254"/>
    </row>
    <row r="129" spans="1:7" ht="57.6">
      <c r="A129" s="243" t="s">
        <v>399</v>
      </c>
      <c r="B129" s="244" t="s">
        <v>465</v>
      </c>
      <c r="C129" s="245" t="s">
        <v>466</v>
      </c>
      <c r="D129" s="242" t="s">
        <v>467</v>
      </c>
      <c r="E129" s="60">
        <v>2256.3000000000002</v>
      </c>
      <c r="F129" s="234">
        <v>0</v>
      </c>
      <c r="G129" s="254">
        <f t="shared" si="3"/>
        <v>0</v>
      </c>
    </row>
    <row r="130" spans="1:7">
      <c r="A130" s="243"/>
      <c r="B130" s="240"/>
      <c r="C130" s="276"/>
      <c r="D130" s="242"/>
      <c r="E130" s="60"/>
      <c r="F130" s="234"/>
      <c r="G130" s="254"/>
    </row>
    <row r="131" spans="1:7" ht="57.6">
      <c r="A131" s="243" t="s">
        <v>400</v>
      </c>
      <c r="B131" s="244" t="s">
        <v>468</v>
      </c>
      <c r="C131" s="245" t="s">
        <v>469</v>
      </c>
      <c r="D131" s="242" t="s">
        <v>467</v>
      </c>
      <c r="E131" s="60">
        <v>177.3</v>
      </c>
      <c r="F131" s="234">
        <v>0</v>
      </c>
      <c r="G131" s="254">
        <f t="shared" si="3"/>
        <v>0</v>
      </c>
    </row>
    <row r="132" spans="1:7">
      <c r="A132" s="234"/>
      <c r="B132" s="240"/>
      <c r="C132" s="276"/>
      <c r="D132" s="242"/>
      <c r="E132" s="60"/>
      <c r="F132" s="234"/>
      <c r="G132" s="254"/>
    </row>
    <row r="133" spans="1:7">
      <c r="A133" s="265"/>
      <c r="B133" s="240" t="s">
        <v>470</v>
      </c>
      <c r="C133" s="301" t="s">
        <v>471</v>
      </c>
      <c r="D133" s="258"/>
      <c r="E133" s="264"/>
      <c r="F133" s="265"/>
      <c r="G133" s="254"/>
    </row>
    <row r="134" spans="1:7">
      <c r="A134" s="234"/>
      <c r="B134" s="240"/>
      <c r="C134" s="276"/>
      <c r="D134" s="242"/>
      <c r="E134" s="60"/>
      <c r="F134" s="234"/>
      <c r="G134" s="254"/>
    </row>
    <row r="135" spans="1:7" ht="56.4">
      <c r="A135" s="243" t="s">
        <v>403</v>
      </c>
      <c r="B135" s="244" t="s">
        <v>472</v>
      </c>
      <c r="C135" s="245" t="s">
        <v>975</v>
      </c>
      <c r="D135" s="242" t="s">
        <v>394</v>
      </c>
      <c r="E135" s="60">
        <v>3.2</v>
      </c>
      <c r="F135" s="234">
        <v>0</v>
      </c>
      <c r="G135" s="254">
        <f t="shared" si="3"/>
        <v>0</v>
      </c>
    </row>
    <row r="136" spans="1:7">
      <c r="A136" s="243"/>
      <c r="B136" s="244"/>
      <c r="C136" s="245"/>
      <c r="D136" s="242"/>
      <c r="E136" s="60"/>
      <c r="F136" s="234"/>
      <c r="G136" s="254"/>
    </row>
    <row r="137" spans="1:7" ht="55.2">
      <c r="A137" s="243" t="s">
        <v>404</v>
      </c>
      <c r="B137" s="244" t="s">
        <v>548</v>
      </c>
      <c r="C137" s="245" t="s">
        <v>549</v>
      </c>
      <c r="D137" s="242" t="s">
        <v>394</v>
      </c>
      <c r="E137" s="60">
        <v>2.2000000000000002</v>
      </c>
      <c r="F137" s="234">
        <v>0</v>
      </c>
      <c r="G137" s="254">
        <f t="shared" si="3"/>
        <v>0</v>
      </c>
    </row>
    <row r="138" spans="1:7">
      <c r="A138" s="243"/>
      <c r="B138" s="240"/>
      <c r="C138" s="245"/>
      <c r="D138" s="242"/>
      <c r="E138" s="60"/>
      <c r="F138" s="234"/>
      <c r="G138" s="254"/>
    </row>
    <row r="139" spans="1:7" ht="69.599999999999994">
      <c r="A139" s="243" t="s">
        <v>407</v>
      </c>
      <c r="B139" s="244" t="s">
        <v>550</v>
      </c>
      <c r="C139" s="245" t="s">
        <v>551</v>
      </c>
      <c r="D139" s="242" t="s">
        <v>394</v>
      </c>
      <c r="E139" s="60">
        <v>7</v>
      </c>
      <c r="F139" s="234">
        <v>0</v>
      </c>
      <c r="G139" s="254">
        <f t="shared" si="3"/>
        <v>0</v>
      </c>
    </row>
    <row r="140" spans="1:7">
      <c r="A140" s="243"/>
      <c r="B140" s="244"/>
      <c r="C140" s="245"/>
      <c r="D140" s="242"/>
      <c r="E140" s="60"/>
      <c r="F140" s="234"/>
      <c r="G140" s="254"/>
    </row>
    <row r="141" spans="1:7" ht="69.599999999999994">
      <c r="A141" s="243" t="s">
        <v>407</v>
      </c>
      <c r="B141" s="244" t="s">
        <v>550</v>
      </c>
      <c r="C141" s="245" t="s">
        <v>552</v>
      </c>
      <c r="D141" s="242" t="s">
        <v>394</v>
      </c>
      <c r="E141" s="60">
        <v>1</v>
      </c>
      <c r="F141" s="234">
        <v>0</v>
      </c>
      <c r="G141" s="254">
        <f>E141*F141</f>
        <v>0</v>
      </c>
    </row>
    <row r="142" spans="1:7">
      <c r="A142" s="234"/>
      <c r="B142" s="240"/>
      <c r="C142" s="245"/>
      <c r="D142" s="242"/>
      <c r="E142" s="60"/>
      <c r="F142" s="234"/>
      <c r="G142" s="254"/>
    </row>
    <row r="143" spans="1:7" ht="84">
      <c r="A143" s="243" t="s">
        <v>409</v>
      </c>
      <c r="B143" s="244" t="s">
        <v>473</v>
      </c>
      <c r="C143" s="245" t="s">
        <v>976</v>
      </c>
      <c r="D143" s="242" t="s">
        <v>394</v>
      </c>
      <c r="E143" s="60">
        <v>13</v>
      </c>
      <c r="F143" s="234">
        <v>0</v>
      </c>
      <c r="G143" s="254">
        <f t="shared" si="3"/>
        <v>0</v>
      </c>
    </row>
    <row r="144" spans="1:7">
      <c r="A144" s="234"/>
      <c r="B144" s="240"/>
      <c r="C144" s="245"/>
      <c r="D144" s="242"/>
      <c r="E144" s="60"/>
      <c r="F144" s="234"/>
      <c r="G144" s="254"/>
    </row>
    <row r="145" spans="1:7" ht="84">
      <c r="A145" s="243" t="s">
        <v>411</v>
      </c>
      <c r="B145" s="244" t="s">
        <v>475</v>
      </c>
      <c r="C145" s="245" t="s">
        <v>554</v>
      </c>
      <c r="D145" s="242" t="s">
        <v>394</v>
      </c>
      <c r="E145" s="60">
        <v>3.5</v>
      </c>
      <c r="F145" s="277">
        <v>0</v>
      </c>
      <c r="G145" s="254">
        <f t="shared" si="3"/>
        <v>0</v>
      </c>
    </row>
    <row r="146" spans="1:7">
      <c r="A146" s="243"/>
      <c r="B146" s="240"/>
      <c r="C146" s="245"/>
      <c r="D146" s="242"/>
      <c r="E146" s="60"/>
      <c r="F146" s="234"/>
      <c r="G146" s="254"/>
    </row>
    <row r="147" spans="1:7" ht="98.4">
      <c r="A147" s="243" t="s">
        <v>484</v>
      </c>
      <c r="B147" s="244" t="s">
        <v>477</v>
      </c>
      <c r="C147" s="245" t="s">
        <v>555</v>
      </c>
      <c r="D147" s="242" t="s">
        <v>394</v>
      </c>
      <c r="E147" s="60">
        <v>3.2</v>
      </c>
      <c r="F147" s="277">
        <v>0</v>
      </c>
      <c r="G147" s="254">
        <f t="shared" si="3"/>
        <v>0</v>
      </c>
    </row>
    <row r="148" spans="1:7">
      <c r="A148" s="243"/>
      <c r="B148" s="244"/>
      <c r="C148" s="276"/>
      <c r="D148" s="242"/>
      <c r="E148" s="60"/>
      <c r="F148" s="277"/>
      <c r="G148" s="254"/>
    </row>
    <row r="149" spans="1:7">
      <c r="A149" s="243"/>
      <c r="B149" s="279" t="s">
        <v>556</v>
      </c>
      <c r="C149" s="308" t="s">
        <v>483</v>
      </c>
      <c r="D149" s="242"/>
      <c r="E149" s="60"/>
      <c r="F149" s="277"/>
      <c r="G149" s="254"/>
    </row>
    <row r="150" spans="1:7">
      <c r="A150" s="243"/>
      <c r="B150" s="279"/>
      <c r="C150" s="308"/>
      <c r="D150" s="242"/>
      <c r="E150" s="60"/>
      <c r="F150" s="277"/>
      <c r="G150" s="254"/>
    </row>
    <row r="151" spans="1:7" ht="69.599999999999994">
      <c r="A151" s="243" t="s">
        <v>487</v>
      </c>
      <c r="B151" s="244" t="s">
        <v>485</v>
      </c>
      <c r="C151" s="245" t="s">
        <v>977</v>
      </c>
      <c r="D151" s="242" t="s">
        <v>544</v>
      </c>
      <c r="E151" s="60">
        <v>7</v>
      </c>
      <c r="F151" s="277">
        <v>0</v>
      </c>
      <c r="G151" s="254">
        <f>E151*F151</f>
        <v>0</v>
      </c>
    </row>
    <row r="152" spans="1:7">
      <c r="A152" s="243"/>
      <c r="B152" s="279"/>
      <c r="C152" s="308"/>
      <c r="D152" s="242"/>
      <c r="E152" s="60"/>
      <c r="F152" s="277"/>
      <c r="G152" s="254"/>
    </row>
    <row r="153" spans="1:7" ht="57.6">
      <c r="A153" s="243" t="s">
        <v>490</v>
      </c>
      <c r="B153" s="244" t="s">
        <v>488</v>
      </c>
      <c r="C153" s="245" t="s">
        <v>489</v>
      </c>
      <c r="D153" s="242" t="s">
        <v>9</v>
      </c>
      <c r="E153" s="60">
        <v>2</v>
      </c>
      <c r="F153" s="277">
        <v>0</v>
      </c>
      <c r="G153" s="254">
        <f t="shared" si="3"/>
        <v>0</v>
      </c>
    </row>
    <row r="154" spans="1:7">
      <c r="A154" s="243"/>
      <c r="B154" s="244"/>
      <c r="C154" s="276"/>
      <c r="D154" s="242"/>
      <c r="E154" s="60"/>
      <c r="F154" s="277"/>
      <c r="G154" s="254"/>
    </row>
    <row r="155" spans="1:7">
      <c r="A155" s="243"/>
      <c r="B155" s="244"/>
      <c r="C155" s="276"/>
      <c r="D155" s="242"/>
      <c r="E155" s="60"/>
      <c r="F155" s="277"/>
      <c r="G155" s="254"/>
    </row>
    <row r="156" spans="1:7">
      <c r="A156" s="243"/>
      <c r="B156" s="279" t="s">
        <v>557</v>
      </c>
      <c r="C156" s="308" t="s">
        <v>492</v>
      </c>
      <c r="D156" s="242"/>
      <c r="E156" s="60"/>
      <c r="F156" s="277"/>
      <c r="G156" s="254"/>
    </row>
    <row r="157" spans="1:7">
      <c r="A157" s="243"/>
      <c r="B157" s="279"/>
      <c r="C157" s="308"/>
      <c r="D157" s="242"/>
      <c r="E157" s="60"/>
      <c r="F157" s="277"/>
      <c r="G157" s="254"/>
    </row>
    <row r="158" spans="1:7">
      <c r="A158" s="243"/>
      <c r="B158" s="279" t="s">
        <v>558</v>
      </c>
      <c r="C158" s="308" t="s">
        <v>494</v>
      </c>
      <c r="D158" s="242"/>
      <c r="E158" s="60"/>
      <c r="F158" s="277"/>
      <c r="G158" s="254"/>
    </row>
    <row r="159" spans="1:7">
      <c r="A159" s="243"/>
      <c r="B159" s="279"/>
      <c r="C159" s="308"/>
      <c r="D159" s="242"/>
      <c r="E159" s="60"/>
      <c r="F159" s="277"/>
      <c r="G159" s="254"/>
    </row>
    <row r="160" spans="1:7" ht="28.8">
      <c r="A160" s="243" t="s">
        <v>498</v>
      </c>
      <c r="B160" s="244" t="s">
        <v>496</v>
      </c>
      <c r="C160" s="245" t="s">
        <v>497</v>
      </c>
      <c r="D160" s="242" t="s">
        <v>384</v>
      </c>
      <c r="E160" s="60">
        <v>11</v>
      </c>
      <c r="F160" s="277">
        <v>0</v>
      </c>
      <c r="G160" s="254">
        <f t="shared" si="3"/>
        <v>0</v>
      </c>
    </row>
    <row r="161" spans="1:7">
      <c r="A161" s="243"/>
      <c r="B161" s="244"/>
      <c r="C161" s="245"/>
      <c r="D161" s="242"/>
      <c r="E161" s="60"/>
      <c r="F161" s="277"/>
      <c r="G161" s="254"/>
    </row>
    <row r="162" spans="1:7" ht="43.2">
      <c r="A162" s="243" t="s">
        <v>501</v>
      </c>
      <c r="B162" s="244" t="s">
        <v>499</v>
      </c>
      <c r="C162" s="245" t="s">
        <v>500</v>
      </c>
      <c r="D162" s="242" t="s">
        <v>384</v>
      </c>
      <c r="E162" s="60">
        <v>11</v>
      </c>
      <c r="F162" s="277">
        <v>0</v>
      </c>
      <c r="G162" s="254">
        <f t="shared" si="3"/>
        <v>0</v>
      </c>
    </row>
    <row r="163" spans="1:7">
      <c r="A163" s="243"/>
      <c r="B163" s="244"/>
      <c r="C163" s="299"/>
      <c r="D163" s="242"/>
      <c r="E163" s="60"/>
      <c r="F163" s="277"/>
      <c r="G163" s="254"/>
    </row>
    <row r="164" spans="1:7" ht="57.6">
      <c r="A164" s="243" t="s">
        <v>504</v>
      </c>
      <c r="B164" s="244" t="s">
        <v>502</v>
      </c>
      <c r="C164" s="245" t="s">
        <v>503</v>
      </c>
      <c r="D164" s="242" t="s">
        <v>384</v>
      </c>
      <c r="E164" s="60">
        <v>11</v>
      </c>
      <c r="F164" s="277">
        <v>0</v>
      </c>
      <c r="G164" s="254">
        <f t="shared" si="3"/>
        <v>0</v>
      </c>
    </row>
    <row r="165" spans="1:7">
      <c r="A165" s="243"/>
      <c r="B165" s="244"/>
      <c r="C165" s="245"/>
      <c r="D165" s="242"/>
      <c r="E165" s="60"/>
      <c r="F165" s="277"/>
      <c r="G165" s="254"/>
    </row>
    <row r="166" spans="1:7" ht="56.4">
      <c r="A166" s="243" t="s">
        <v>507</v>
      </c>
      <c r="B166" s="244" t="s">
        <v>505</v>
      </c>
      <c r="C166" s="245" t="s">
        <v>506</v>
      </c>
      <c r="D166" s="242" t="s">
        <v>384</v>
      </c>
      <c r="E166" s="60">
        <v>11</v>
      </c>
      <c r="F166" s="277">
        <v>0</v>
      </c>
      <c r="G166" s="254">
        <f t="shared" si="3"/>
        <v>0</v>
      </c>
    </row>
    <row r="167" spans="1:7">
      <c r="A167" s="243"/>
      <c r="B167" s="244"/>
      <c r="C167" s="245"/>
      <c r="D167" s="242"/>
      <c r="E167" s="60"/>
      <c r="F167" s="277"/>
      <c r="G167" s="254"/>
    </row>
    <row r="168" spans="1:7" ht="69.599999999999994">
      <c r="A168" s="243" t="s">
        <v>509</v>
      </c>
      <c r="B168" s="244" t="s">
        <v>508</v>
      </c>
      <c r="C168" s="245" t="s">
        <v>978</v>
      </c>
      <c r="D168" s="242" t="s">
        <v>384</v>
      </c>
      <c r="E168" s="60">
        <v>30</v>
      </c>
      <c r="F168" s="277">
        <v>0</v>
      </c>
      <c r="G168" s="254">
        <f t="shared" si="3"/>
        <v>0</v>
      </c>
    </row>
    <row r="169" spans="1:7">
      <c r="A169" s="243"/>
      <c r="B169" s="244"/>
      <c r="C169" s="245"/>
      <c r="D169" s="242"/>
      <c r="E169" s="60"/>
      <c r="F169" s="277"/>
      <c r="G169" s="254"/>
    </row>
    <row r="170" spans="1:7" ht="28.8">
      <c r="A170" s="243" t="s">
        <v>509</v>
      </c>
      <c r="B170" s="244" t="s">
        <v>559</v>
      </c>
      <c r="C170" s="245" t="s">
        <v>560</v>
      </c>
      <c r="D170" s="242" t="s">
        <v>544</v>
      </c>
      <c r="E170" s="60">
        <v>5</v>
      </c>
      <c r="F170" s="277">
        <v>0</v>
      </c>
      <c r="G170" s="254">
        <f t="shared" si="3"/>
        <v>0</v>
      </c>
    </row>
    <row r="171" spans="1:7">
      <c r="A171" s="243"/>
      <c r="B171" s="244"/>
      <c r="C171" s="245"/>
      <c r="D171" s="242"/>
      <c r="E171" s="60"/>
      <c r="F171" s="277"/>
      <c r="G171" s="254"/>
    </row>
    <row r="172" spans="1:7" ht="40.799999999999997">
      <c r="A172" s="300" t="s">
        <v>561</v>
      </c>
      <c r="B172" s="244" t="s">
        <v>562</v>
      </c>
      <c r="C172" s="245" t="s">
        <v>563</v>
      </c>
      <c r="D172" s="242" t="s">
        <v>544</v>
      </c>
      <c r="E172" s="60">
        <v>6</v>
      </c>
      <c r="F172" s="277">
        <v>0</v>
      </c>
      <c r="G172" s="254">
        <f t="shared" si="3"/>
        <v>0</v>
      </c>
    </row>
    <row r="173" spans="1:7">
      <c r="A173" s="300"/>
      <c r="B173" s="244"/>
      <c r="C173" s="245"/>
      <c r="D173" s="242"/>
      <c r="E173" s="60"/>
      <c r="F173" s="277"/>
      <c r="G173" s="254"/>
    </row>
    <row r="174" spans="1:7" ht="86.4">
      <c r="A174" s="300" t="s">
        <v>561</v>
      </c>
      <c r="B174" s="244" t="s">
        <v>562</v>
      </c>
      <c r="C174" s="245" t="s">
        <v>564</v>
      </c>
      <c r="D174" s="242" t="s">
        <v>384</v>
      </c>
      <c r="E174" s="242">
        <v>1</v>
      </c>
      <c r="F174" s="277">
        <v>0</v>
      </c>
      <c r="G174" s="254">
        <f>E174*F174</f>
        <v>0</v>
      </c>
    </row>
    <row r="175" spans="1:7">
      <c r="A175" s="234"/>
      <c r="B175" s="240"/>
      <c r="C175" s="276"/>
      <c r="D175" s="242"/>
      <c r="E175" s="60"/>
      <c r="F175" s="234"/>
      <c r="G175" s="254"/>
    </row>
    <row r="176" spans="1:7" ht="27" thickBot="1">
      <c r="A176" s="247"/>
      <c r="B176" s="250"/>
      <c r="C176" s="302" t="s">
        <v>511</v>
      </c>
      <c r="D176" s="250"/>
      <c r="E176" s="251"/>
      <c r="F176" s="252"/>
      <c r="G176" s="562">
        <f>SUM(G117:G175)</f>
        <v>0</v>
      </c>
    </row>
    <row r="177" spans="1:7" ht="15" thickTop="1">
      <c r="A177" s="234"/>
      <c r="B177" s="240"/>
      <c r="C177" s="306"/>
      <c r="D177" s="281"/>
      <c r="E177" s="282"/>
      <c r="F177" s="265"/>
      <c r="G177" s="254"/>
    </row>
    <row r="178" spans="1:7">
      <c r="A178" s="234"/>
      <c r="B178" s="240" t="s">
        <v>22</v>
      </c>
      <c r="C178" s="301" t="s">
        <v>367</v>
      </c>
      <c r="D178" s="242"/>
      <c r="E178" s="60"/>
      <c r="F178" s="234"/>
      <c r="G178" s="254"/>
    </row>
    <row r="179" spans="1:7">
      <c r="A179" s="234"/>
      <c r="B179" s="240"/>
      <c r="C179" s="301"/>
      <c r="D179" s="242"/>
      <c r="E179" s="60"/>
      <c r="F179" s="234"/>
      <c r="G179" s="254"/>
    </row>
    <row r="180" spans="1:7">
      <c r="A180" s="234"/>
      <c r="B180" s="240" t="s">
        <v>565</v>
      </c>
      <c r="C180" s="301" t="s">
        <v>513</v>
      </c>
      <c r="D180" s="242"/>
      <c r="E180" s="60"/>
      <c r="F180" s="234"/>
      <c r="G180" s="254"/>
    </row>
    <row r="181" spans="1:7">
      <c r="A181" s="234"/>
      <c r="B181" s="240"/>
      <c r="C181" s="276"/>
      <c r="D181" s="242"/>
      <c r="E181" s="60"/>
      <c r="F181" s="234"/>
      <c r="G181" s="254"/>
    </row>
    <row r="182" spans="1:7" ht="39.6">
      <c r="A182" s="243" t="s">
        <v>221</v>
      </c>
      <c r="B182" s="244" t="s">
        <v>514</v>
      </c>
      <c r="C182" s="275" t="s">
        <v>566</v>
      </c>
      <c r="D182" s="242" t="s">
        <v>544</v>
      </c>
      <c r="E182" s="62">
        <v>21</v>
      </c>
      <c r="F182" s="234">
        <v>0</v>
      </c>
      <c r="G182" s="254">
        <f>E182*F182</f>
        <v>0</v>
      </c>
    </row>
    <row r="183" spans="1:7">
      <c r="A183" s="234"/>
      <c r="B183" s="240"/>
      <c r="C183" s="276"/>
      <c r="D183" s="242"/>
      <c r="E183" s="62"/>
      <c r="F183" s="234"/>
      <c r="G183" s="254">
        <f>E183*F183</f>
        <v>0</v>
      </c>
    </row>
    <row r="184" spans="1:7" ht="15" thickBot="1">
      <c r="A184" s="247"/>
      <c r="B184" s="250"/>
      <c r="C184" s="302" t="s">
        <v>515</v>
      </c>
      <c r="D184" s="250"/>
      <c r="E184" s="251"/>
      <c r="F184" s="252"/>
      <c r="G184" s="562">
        <f>SUM(G182:G183)</f>
        <v>0</v>
      </c>
    </row>
    <row r="185" spans="1:7" ht="15" thickTop="1">
      <c r="A185" s="234"/>
      <c r="B185" s="240"/>
      <c r="C185" s="306"/>
      <c r="D185" s="281"/>
      <c r="E185" s="282"/>
      <c r="F185" s="265"/>
      <c r="G185" s="254"/>
    </row>
    <row r="186" spans="1:7">
      <c r="A186" s="234"/>
      <c r="B186" s="240" t="s">
        <v>26</v>
      </c>
      <c r="C186" s="301" t="s">
        <v>368</v>
      </c>
      <c r="D186" s="242"/>
      <c r="E186" s="60"/>
      <c r="F186" s="234"/>
      <c r="G186" s="254"/>
    </row>
    <row r="187" spans="1:7">
      <c r="A187" s="234"/>
      <c r="B187" s="240"/>
      <c r="C187" s="301"/>
      <c r="D187" s="242"/>
      <c r="E187" s="60"/>
      <c r="F187" s="234"/>
      <c r="G187" s="254"/>
    </row>
    <row r="188" spans="1:7">
      <c r="A188" s="234"/>
      <c r="B188" s="240" t="s">
        <v>567</v>
      </c>
      <c r="C188" s="301" t="s">
        <v>568</v>
      </c>
      <c r="D188" s="242"/>
      <c r="E188" s="60"/>
      <c r="F188" s="234"/>
      <c r="G188" s="254"/>
    </row>
    <row r="189" spans="1:7">
      <c r="A189" s="234"/>
      <c r="B189" s="240"/>
      <c r="C189" s="301"/>
      <c r="D189" s="242"/>
      <c r="E189" s="60"/>
      <c r="F189" s="234"/>
      <c r="G189" s="254"/>
    </row>
    <row r="190" spans="1:7" ht="28.8">
      <c r="A190" s="243" t="s">
        <v>221</v>
      </c>
      <c r="B190" s="244" t="s">
        <v>569</v>
      </c>
      <c r="C190" s="276" t="s">
        <v>570</v>
      </c>
      <c r="D190" s="242" t="s">
        <v>544</v>
      </c>
      <c r="E190" s="62">
        <v>13</v>
      </c>
      <c r="F190" s="234">
        <v>0</v>
      </c>
      <c r="G190" s="254">
        <f>E190*F190</f>
        <v>0</v>
      </c>
    </row>
    <row r="191" spans="1:7">
      <c r="A191" s="234"/>
      <c r="B191" s="240"/>
      <c r="C191" s="301"/>
      <c r="D191" s="242"/>
      <c r="E191" s="62"/>
      <c r="F191" s="234"/>
      <c r="G191" s="254"/>
    </row>
    <row r="192" spans="1:7" ht="26.4">
      <c r="A192" s="234"/>
      <c r="B192" s="240" t="s">
        <v>571</v>
      </c>
      <c r="C192" s="241" t="s">
        <v>523</v>
      </c>
      <c r="D192" s="242"/>
      <c r="E192" s="62"/>
      <c r="F192" s="234"/>
      <c r="G192" s="254"/>
    </row>
    <row r="193" spans="1:7">
      <c r="A193" s="234"/>
      <c r="B193" s="240"/>
      <c r="C193" s="276"/>
      <c r="D193" s="242"/>
      <c r="E193" s="62"/>
      <c r="F193" s="234"/>
      <c r="G193" s="254"/>
    </row>
    <row r="194" spans="1:7">
      <c r="A194" s="243" t="s">
        <v>223</v>
      </c>
      <c r="B194" s="244" t="s">
        <v>134</v>
      </c>
      <c r="C194" s="276" t="s">
        <v>954</v>
      </c>
      <c r="D194" s="242" t="s">
        <v>524</v>
      </c>
      <c r="E194" s="62">
        <v>16</v>
      </c>
      <c r="F194" s="234">
        <v>0</v>
      </c>
      <c r="G194" s="254">
        <f t="shared" ref="G194:G198" si="4">E194*F194</f>
        <v>0</v>
      </c>
    </row>
    <row r="195" spans="1:7">
      <c r="A195" s="243"/>
      <c r="B195" s="240"/>
      <c r="C195" s="276"/>
      <c r="D195" s="242"/>
      <c r="E195" s="62"/>
      <c r="F195" s="234"/>
      <c r="G195" s="254"/>
    </row>
    <row r="196" spans="1:7">
      <c r="A196" s="243" t="s">
        <v>232</v>
      </c>
      <c r="B196" s="244" t="s">
        <v>137</v>
      </c>
      <c r="C196" s="276" t="s">
        <v>979</v>
      </c>
      <c r="D196" s="242" t="s">
        <v>524</v>
      </c>
      <c r="E196" s="62">
        <v>8</v>
      </c>
      <c r="F196" s="234">
        <v>0</v>
      </c>
      <c r="G196" s="254">
        <f t="shared" si="4"/>
        <v>0</v>
      </c>
    </row>
    <row r="197" spans="1:7">
      <c r="A197" s="234"/>
      <c r="B197" s="240"/>
      <c r="C197" s="276"/>
      <c r="D197" s="242"/>
      <c r="E197" s="62"/>
      <c r="F197" s="234"/>
      <c r="G197" s="254"/>
    </row>
    <row r="198" spans="1:7" ht="31.2" customHeight="1">
      <c r="A198" s="243" t="s">
        <v>329</v>
      </c>
      <c r="B198" s="244" t="s">
        <v>525</v>
      </c>
      <c r="C198" s="245" t="s">
        <v>972</v>
      </c>
      <c r="D198" s="242" t="s">
        <v>9</v>
      </c>
      <c r="E198" s="62">
        <v>1</v>
      </c>
      <c r="F198" s="234">
        <v>0</v>
      </c>
      <c r="G198" s="254">
        <f t="shared" si="4"/>
        <v>0</v>
      </c>
    </row>
    <row r="199" spans="1:7">
      <c r="A199" s="243"/>
      <c r="B199" s="244"/>
      <c r="C199" s="309"/>
      <c r="D199" s="242"/>
      <c r="E199" s="62"/>
      <c r="F199" s="234"/>
      <c r="G199" s="254"/>
    </row>
    <row r="200" spans="1:7">
      <c r="A200" s="234"/>
      <c r="B200" s="240" t="s">
        <v>567</v>
      </c>
      <c r="C200" s="301" t="s">
        <v>568</v>
      </c>
      <c r="D200" s="242"/>
      <c r="E200" s="60"/>
      <c r="F200" s="234"/>
      <c r="G200" s="254"/>
    </row>
    <row r="201" spans="1:7">
      <c r="A201" s="234"/>
      <c r="B201" s="240"/>
      <c r="C201" s="276"/>
      <c r="D201" s="242"/>
      <c r="E201" s="62"/>
      <c r="F201" s="234"/>
      <c r="G201" s="254"/>
    </row>
    <row r="202" spans="1:7" ht="39.6">
      <c r="A202" s="656" t="s">
        <v>221</v>
      </c>
      <c r="B202" s="633" t="s">
        <v>572</v>
      </c>
      <c r="C202" s="657" t="s">
        <v>1038</v>
      </c>
      <c r="D202" s="635" t="s">
        <v>713</v>
      </c>
      <c r="E202" s="658">
        <v>1</v>
      </c>
      <c r="F202" s="655">
        <v>0</v>
      </c>
      <c r="G202" s="659">
        <f>E202*F202</f>
        <v>0</v>
      </c>
    </row>
    <row r="203" spans="1:7">
      <c r="A203" s="243"/>
      <c r="B203" s="299"/>
      <c r="C203" s="276"/>
      <c r="D203" s="242"/>
      <c r="E203" s="62"/>
      <c r="F203" s="234"/>
      <c r="G203" s="254"/>
    </row>
    <row r="204" spans="1:7" ht="15" thickBot="1">
      <c r="A204" s="247"/>
      <c r="B204" s="250"/>
      <c r="C204" s="302" t="s">
        <v>526</v>
      </c>
      <c r="D204" s="250"/>
      <c r="E204" s="251"/>
      <c r="F204" s="252"/>
      <c r="G204" s="562">
        <f>SUM(G185:G203)</f>
        <v>0</v>
      </c>
    </row>
    <row r="205" spans="1:7" ht="15" thickTop="1">
      <c r="E205" s="583"/>
      <c r="G205" s="39"/>
    </row>
    <row r="322" ht="3.75" customHeight="1"/>
    <row r="323" hidden="1"/>
    <row r="324" hidden="1"/>
    <row r="325" hidden="1"/>
    <row r="326" hidden="1"/>
    <row r="327" hidden="1"/>
    <row r="328" hidden="1"/>
    <row r="329" hidden="1"/>
    <row r="330" hidden="1"/>
    <row r="331" hidden="1"/>
    <row r="332" hidden="1"/>
    <row r="333" hidden="1"/>
  </sheetData>
  <mergeCells count="12">
    <mergeCell ref="B8:F8"/>
    <mergeCell ref="A2:G2"/>
    <mergeCell ref="B4:F4"/>
    <mergeCell ref="B5:F5"/>
    <mergeCell ref="B6:F6"/>
    <mergeCell ref="B7:F7"/>
    <mergeCell ref="C33:D33"/>
    <mergeCell ref="B9:F9"/>
    <mergeCell ref="B10:F10"/>
    <mergeCell ref="B16:F16"/>
    <mergeCell ref="B17:F17"/>
    <mergeCell ref="B18:F18"/>
  </mergeCells>
  <phoneticPr fontId="61" type="noConversion"/>
  <pageMargins left="0.7" right="0.7" top="0.75" bottom="0.75" header="0.3" footer="0.3"/>
  <pageSetup paperSize="9" scale="93" orientation="portrait" r:id="rId1"/>
  <ignoredErrors>
    <ignoredError sqref="A202 A44 A46 A53 B59 A63 A65 A69 A73 A75 A77 A81 A83 A85 A87 A91 B95 A101 A103 A109 B113 A117 A119 A121 A123 A125 A129 A131 A135 A137 A139 A141 A143 A145 A147 A151 A153 A160 A162 A164 A166 A168 A170 A172 A174 B178 A182 B186 A190 A194 A196 A198 A55" numberStoredAsText="1"/>
    <ignoredError sqref="B50 B99 B107 B15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5</vt:i4>
      </vt:variant>
    </vt:vector>
  </HeadingPairs>
  <TitlesOfParts>
    <vt:vector size="18" baseType="lpstr">
      <vt:lpstr>SKUPNA REKAPITULACIJA</vt:lpstr>
      <vt:lpstr>Splošno</vt:lpstr>
      <vt:lpstr>KOLESARSKE POTI-CELOTNE TRASA</vt:lpstr>
      <vt:lpstr>PODPORNE KONSTRUKCIJE-PK1</vt:lpstr>
      <vt:lpstr>PODPORNE KONSTRUKCIJE-PK2</vt:lpstr>
      <vt:lpstr>PODPORNE KONSTRUKCIJE-PK 3</vt:lpstr>
      <vt:lpstr>PODPORNE KONSTRUKCIJE-PK 4</vt:lpstr>
      <vt:lpstr>PREPUST PREKO POTOKA G</vt:lpstr>
      <vt:lpstr>PREPUST PREKO POTOKA J</vt:lpstr>
      <vt:lpstr>PREPUST PREKO POTOKA L</vt:lpstr>
      <vt:lpstr>CR</vt:lpstr>
      <vt:lpstr>KV</vt:lpstr>
      <vt:lpstr>TK</vt:lpstr>
      <vt:lpstr>KV!Področje_tiskanja</vt:lpstr>
      <vt:lpstr>'PODPORNE KONSTRUKCIJE-PK 4'!Področje_tiskanja</vt:lpstr>
      <vt:lpstr>'PODPORNE KONSTRUKCIJE-PK2'!Področje_tiskanja</vt:lpstr>
      <vt:lpstr>'SKUPNA REKAPITULACIJA'!Področje_tiskanja</vt:lpstr>
      <vt:lpstr>Splošno!Področje_tiskanja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Blagotinsek</dc:creator>
  <cp:lastModifiedBy>Matevz</cp:lastModifiedBy>
  <cp:lastPrinted>2021-08-19T13:01:47Z</cp:lastPrinted>
  <dcterms:created xsi:type="dcterms:W3CDTF">2021-02-15T09:21:29Z</dcterms:created>
  <dcterms:modified xsi:type="dcterms:W3CDTF">2021-09-24T14:26:04Z</dcterms:modified>
</cp:coreProperties>
</file>